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9416" windowHeight="10416" tabRatio="774" firstSheet="6" activeTab="6"/>
  </bookViews>
  <sheets>
    <sheet name="ด้าน แผนงาน" sheetId="33" state="hidden" r:id="rId1"/>
    <sheet name="ยุทธศาสตร์และแผนงาน" sheetId="30" state="hidden" r:id="rId2"/>
    <sheet name="ผ01_1 บัญชีสรุปหมู่บ้าน" sheetId="46" state="hidden" r:id="rId3"/>
    <sheet name="ขยายเขต" sheetId="50" state="hidden" r:id="rId4"/>
    <sheet name="5.1 บริหารทั่วไป" sheetId="9" state="hidden" r:id="rId5"/>
    <sheet name="ผ 02_1 แผนหมู่บ้าน" sheetId="45" state="hidden" r:id="rId6"/>
    <sheet name="ผ01 บัญชีสรุปโครงการ" sheetId="31" r:id="rId7"/>
    <sheet name="1.1 แผนความสงบ" sheetId="1" r:id="rId8"/>
    <sheet name="2.1 แผนสาธาร" sheetId="51" r:id="rId9"/>
    <sheet name="2.2 แผนการเกษตร" sheetId="5" r:id="rId10"/>
    <sheet name="3.1 แผนเคหะ" sheetId="6" r:id="rId11"/>
    <sheet name="3.2 อุตสาหกรรม" sheetId="49" r:id="rId12"/>
    <sheet name="4.1 แผนสาธา" sheetId="7" r:id="rId13"/>
    <sheet name="4.2 แผนงานเกษตร" sheetId="52" r:id="rId14"/>
    <sheet name="5.1 แผนเคหะ" sheetId="11" r:id="rId15"/>
    <sheet name="5.2 แผนศาสนา" sheetId="12" r:id="rId16"/>
    <sheet name="6.1 แผนการศึกษา" sheetId="13" r:id="rId17"/>
    <sheet name="6.2 แผนงานอุตสาหกรรม" sheetId="53" r:id="rId18"/>
    <sheet name="7.1 แผนบริหาร" sheetId="14" r:id="rId19"/>
    <sheet name="7.2 แผนเข้มแข็ง" sheetId="48" r:id="rId20"/>
    <sheet name="8.1 แผนสาธาร" sheetId="17" r:id="rId21"/>
    <sheet name="8.2 งบกลาง" sheetId="18" r:id="rId22"/>
    <sheet name="9.1 แผนสาธา" sheetId="20" r:id="rId23"/>
    <sheet name="9.2 แผนเข้มแข็ง" sheetId="21" r:id="rId24"/>
    <sheet name="10.1 แผนเกษตร" sheetId="24" r:id="rId25"/>
    <sheet name="ผ01 บัญชีสรุปเกิน (2)" sheetId="55" r:id="rId26"/>
    <sheet name="ผ01 บัญชีสรุปเกิน" sheetId="54" state="hidden" r:id="rId27"/>
    <sheet name="ผ02_2 เกินศักยภาพ" sheetId="25" r:id="rId28"/>
    <sheet name="ผ03 บัญชีครุภัณฑ์" sheetId="26" r:id="rId29"/>
    <sheet name="Sheet3" sheetId="47" state="hidden" r:id="rId30"/>
  </sheets>
  <externalReferences>
    <externalReference r:id="rId31"/>
  </externalReferences>
  <definedNames>
    <definedName name="_xlnm._FilterDatabase" localSheetId="7" hidden="1">'1.1 แผนความสงบ'!$A$11:$M$11</definedName>
    <definedName name="_xlnm._FilterDatabase" localSheetId="9" hidden="1">'2.2 แผนการเกษตร'!$A$11:$L$11</definedName>
    <definedName name="_xlnm._FilterDatabase" localSheetId="10" hidden="1">'3.1 แผนเคหะ'!$A$12:$L$14</definedName>
    <definedName name="_xlnm._FilterDatabase" localSheetId="11" hidden="1">'3.2 อุตสาหกรรม'!$A$12:$M$34</definedName>
    <definedName name="_xlnm._FilterDatabase" localSheetId="12" hidden="1">'4.1 แผนสาธา'!$A$11:$L$11</definedName>
    <definedName name="_xlnm._FilterDatabase" localSheetId="13" hidden="1">'4.2 แผนงานเกษตร'!$A$11:$L$11</definedName>
    <definedName name="_xlnm._FilterDatabase" localSheetId="4" hidden="1">'5.1 บริหารทั่วไป'!$A$11:$L$11</definedName>
    <definedName name="_xlnm._FilterDatabase" localSheetId="14" hidden="1">'5.1 แผนเคหะ'!$A$11:$M$11</definedName>
    <definedName name="_xlnm._FilterDatabase" localSheetId="15" hidden="1">'5.2 แผนศาสนา'!$A$11:$L$11</definedName>
    <definedName name="_xlnm._FilterDatabase" localSheetId="16" hidden="1">'6.1 แผนการศึกษา'!$A$11:$L$11</definedName>
    <definedName name="_xlnm._FilterDatabase" localSheetId="17" hidden="1">'6.2 แผนงานอุตสาหกรรม'!$A$11:$L$11</definedName>
    <definedName name="_xlnm._FilterDatabase" localSheetId="18" hidden="1">'7.1 แผนบริหาร'!$A$11:$L$11</definedName>
    <definedName name="_xlnm._FilterDatabase" localSheetId="19" hidden="1">'7.2 แผนเข้มแข็ง'!$A$11:$L$11</definedName>
    <definedName name="_xlnm._FilterDatabase" localSheetId="22" hidden="1">'9.1 แผนสาธา'!$A$11:$L$11</definedName>
    <definedName name="_xlnm._FilterDatabase" localSheetId="23" hidden="1">'9.2 แผนเข้มแข็ง'!$A$11:$M$11</definedName>
    <definedName name="_xlnm._FilterDatabase" localSheetId="3" hidden="1">ขยายเขต!$A$12:$AF$31</definedName>
    <definedName name="_xlnm._FilterDatabase" localSheetId="5" hidden="1">'ผ 02_1 แผนหมู่บ้าน'!$A$11:$N$11</definedName>
    <definedName name="_xlnm._FilterDatabase" localSheetId="28" hidden="1">'ผ03 บัญชีครุภัณฑ์'!$A$7:$M$7</definedName>
    <definedName name="_xlnm.Print_Area" localSheetId="7">'1.1 แผนความสงบ'!$A$1:$M$22</definedName>
    <definedName name="_xlnm.Print_Area" localSheetId="24">'10.1 แผนเกษตร'!$A$1:$L$14</definedName>
    <definedName name="_xlnm.Print_Area" localSheetId="8">'2.1 แผนสาธาร'!$A$1:$L$13</definedName>
    <definedName name="_xlnm.Print_Area" localSheetId="9">'2.2 แผนการเกษตร'!$A$1:$L$13</definedName>
    <definedName name="_xlnm.Print_Area" localSheetId="10">'3.1 แผนเคหะ'!$A$1:$L$14</definedName>
    <definedName name="_xlnm.Print_Area" localSheetId="11">'3.2 อุตสาหกรรม'!$A$1:$L$34</definedName>
    <definedName name="_xlnm.Print_Area" localSheetId="12">'4.1 แผนสาธา'!$A$1:$L$14</definedName>
    <definedName name="_xlnm.Print_Area" localSheetId="13">'4.2 แผนงานเกษตร'!$A$1:$L$14</definedName>
    <definedName name="_xlnm.Print_Area" localSheetId="4">'5.1 บริหารทั่วไป'!$A$1:$L$13</definedName>
    <definedName name="_xlnm.Print_Area" localSheetId="14">'5.1 แผนเคหะ'!$A$1:$M$14</definedName>
    <definedName name="_xlnm.Print_Area" localSheetId="15">'5.2 แผนศาสนา'!$A$1:$L$18</definedName>
    <definedName name="_xlnm.Print_Area" localSheetId="16">'6.1 แผนการศึกษา'!$A$1:$L$23</definedName>
    <definedName name="_xlnm.Print_Area" localSheetId="17">'6.2 แผนงานอุตสาหกรรม'!$A$1:$L$13</definedName>
    <definedName name="_xlnm.Print_Area" localSheetId="18">'7.1 แผนบริหาร'!$A$1:$L$24</definedName>
    <definedName name="_xlnm.Print_Area" localSheetId="19">'7.2 แผนเข้มแข็ง'!$A$1:$L$13</definedName>
    <definedName name="_xlnm.Print_Area" localSheetId="20">'8.1 แผนสาธาร'!$A$1:$L$16</definedName>
    <definedName name="_xlnm.Print_Area" localSheetId="21">'8.2 งบกลาง'!$A$1:$L$13</definedName>
    <definedName name="_xlnm.Print_Area" localSheetId="22">'9.1 แผนสาธา'!$A$1:$L$13</definedName>
    <definedName name="_xlnm.Print_Area" localSheetId="23">'9.2 แผนเข้มแข็ง'!$A$1:$M$19</definedName>
    <definedName name="_xlnm.Print_Area" localSheetId="3">ขยายเขต!$A$1:$L$31</definedName>
    <definedName name="_xlnm.Print_Area" localSheetId="5">'ผ 02_1 แผนหมู่บ้าน'!$A$1:$N$30</definedName>
    <definedName name="_xlnm.Print_Area" localSheetId="26">'ผ01 บัญชีสรุปเกิน'!$A$1:$O$12</definedName>
    <definedName name="_xlnm.Print_Area" localSheetId="25">'ผ01 บัญชีสรุปเกิน (2)'!$A$1:$O$12</definedName>
    <definedName name="_xlnm.Print_Area" localSheetId="6">'ผ01 บัญชีสรุปโครงการ'!$A$1:$O$46</definedName>
    <definedName name="_xlnm.Print_Area" localSheetId="2">'ผ01_1 บัญชีสรุปหมู่บ้าน'!$A$1:$O$51</definedName>
    <definedName name="_xlnm.Print_Area" localSheetId="27">'ผ02_2 เกินศักยภาพ'!$A$1:$L$20</definedName>
    <definedName name="_xlnm.Print_Area" localSheetId="28">'ผ03 บัญชีครุภัณฑ์'!$A$1:$M$24</definedName>
    <definedName name="_xlnm.Print_Area" localSheetId="1">ยุทธศาสตร์และแผนงาน!$A$1:$C$33</definedName>
    <definedName name="_xlnm.Print_Titles" localSheetId="7">'1.1 แผนความสงบ'!$7:$11</definedName>
    <definedName name="_xlnm.Print_Titles" localSheetId="24">'10.1 แผนเกษตร'!$7:$11</definedName>
    <definedName name="_xlnm.Print_Titles" localSheetId="8">'2.1 แผนสาธาร'!$7:$11</definedName>
    <definedName name="_xlnm.Print_Titles" localSheetId="9">'2.2 แผนการเกษตร'!$7:$11</definedName>
    <definedName name="_xlnm.Print_Titles" localSheetId="10">'3.1 แผนเคหะ'!$6:$11</definedName>
    <definedName name="_xlnm.Print_Titles" localSheetId="11">'3.2 อุตสาหกรรม'!$7:$11</definedName>
    <definedName name="_xlnm.Print_Titles" localSheetId="12">'4.1 แผนสาธา'!$7:$11</definedName>
    <definedName name="_xlnm.Print_Titles" localSheetId="13">'4.2 แผนงานเกษตร'!$7:$11</definedName>
    <definedName name="_xlnm.Print_Titles" localSheetId="4">'5.1 บริหารทั่วไป'!$7:$11</definedName>
    <definedName name="_xlnm.Print_Titles" localSheetId="14">'5.1 แผนเคหะ'!$7:$11</definedName>
    <definedName name="_xlnm.Print_Titles" localSheetId="15">'5.2 แผนศาสนา'!$7:$11</definedName>
    <definedName name="_xlnm.Print_Titles" localSheetId="16">'6.1 แผนการศึกษา'!$7:$11</definedName>
    <definedName name="_xlnm.Print_Titles" localSheetId="17">'6.2 แผนงานอุตสาหกรรม'!$7:$11</definedName>
    <definedName name="_xlnm.Print_Titles" localSheetId="18">'7.1 แผนบริหาร'!$9:$11</definedName>
    <definedName name="_xlnm.Print_Titles" localSheetId="19">'7.2 แผนเข้มแข็ง'!$9:$11</definedName>
    <definedName name="_xlnm.Print_Titles" localSheetId="20">'8.1 แผนสาธาร'!$7:$11</definedName>
    <definedName name="_xlnm.Print_Titles" localSheetId="21">'8.2 งบกลาง'!$7:$11</definedName>
    <definedName name="_xlnm.Print_Titles" localSheetId="22">'9.1 แผนสาธา'!$7:$11</definedName>
    <definedName name="_xlnm.Print_Titles" localSheetId="23">'9.2 แผนเข้มแข็ง'!$7:$11</definedName>
    <definedName name="_xlnm.Print_Titles" localSheetId="3">ขยายเขต!$7:$11</definedName>
    <definedName name="_xlnm.Print_Titles" localSheetId="5">'ผ 02_1 แผนหมู่บ้าน'!$8:$11</definedName>
    <definedName name="_xlnm.Print_Titles" localSheetId="26">'ผ01 บัญชีสรุปเกิน'!$8:$9</definedName>
    <definedName name="_xlnm.Print_Titles" localSheetId="25">'ผ01 บัญชีสรุปเกิน (2)'!$8:$9</definedName>
    <definedName name="_xlnm.Print_Titles" localSheetId="6">'ผ01 บัญชีสรุปโครงการ'!$6:$7</definedName>
    <definedName name="_xlnm.Print_Titles" localSheetId="2">'ผ01_1 บัญชีสรุปหมู่บ้าน'!$5:$6</definedName>
    <definedName name="_xlnm.Print_Titles" localSheetId="27">'ผ02_2 เกินศักยภาพ'!$8:$12</definedName>
    <definedName name="_xlnm.Print_Titles" localSheetId="28">'ผ03 บัญชีครุภัณฑ์'!$2:$7</definedName>
    <definedName name="_xlnm.Print_Titles" localSheetId="1">ยุทธศาสตร์และแผนงาน!$2:$3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31" l="1"/>
  <c r="E30" i="31"/>
  <c r="F30" i="31"/>
  <c r="G30" i="31"/>
  <c r="H30" i="31"/>
  <c r="I30" i="31"/>
  <c r="J30" i="31"/>
  <c r="K30" i="31"/>
  <c r="L30" i="31"/>
  <c r="M30" i="31"/>
  <c r="N30" i="31"/>
  <c r="O30" i="31"/>
  <c r="D30" i="31"/>
  <c r="M17" i="31" l="1"/>
  <c r="L17" i="31"/>
  <c r="K17" i="31"/>
  <c r="J17" i="31"/>
  <c r="I17" i="31"/>
  <c r="H17" i="31"/>
  <c r="G17" i="31"/>
  <c r="F17" i="31"/>
  <c r="F18" i="31" s="1"/>
  <c r="E17" i="31"/>
  <c r="D17" i="31"/>
  <c r="M17" i="55"/>
  <c r="L17" i="55"/>
  <c r="K17" i="55"/>
  <c r="J17" i="55"/>
  <c r="I17" i="55"/>
  <c r="H17" i="55"/>
  <c r="G17" i="55"/>
  <c r="F17" i="55"/>
  <c r="E17" i="55"/>
  <c r="D17" i="55"/>
  <c r="A17" i="55"/>
  <c r="L12" i="55"/>
  <c r="K12" i="55"/>
  <c r="J12" i="55"/>
  <c r="H12" i="55"/>
  <c r="G12" i="55"/>
  <c r="F12" i="55"/>
  <c r="D12" i="55"/>
  <c r="N11" i="55"/>
  <c r="N12" i="55" s="1"/>
  <c r="M11" i="55"/>
  <c r="M12" i="55" s="1"/>
  <c r="K11" i="55"/>
  <c r="I11" i="55"/>
  <c r="O11" i="55" s="1"/>
  <c r="O12" i="55" s="1"/>
  <c r="G11" i="55"/>
  <c r="E11" i="55"/>
  <c r="E12" i="55" s="1"/>
  <c r="K23" i="25"/>
  <c r="M11" i="54"/>
  <c r="K11" i="54"/>
  <c r="I11" i="54"/>
  <c r="I12" i="54" s="1"/>
  <c r="G11" i="54"/>
  <c r="G12" i="54" s="1"/>
  <c r="E11" i="54"/>
  <c r="M17" i="54"/>
  <c r="L17" i="54"/>
  <c r="K17" i="54"/>
  <c r="J17" i="54"/>
  <c r="I17" i="54"/>
  <c r="H17" i="54"/>
  <c r="G17" i="54"/>
  <c r="F17" i="54"/>
  <c r="E17" i="54"/>
  <c r="D17" i="54"/>
  <c r="A17" i="54"/>
  <c r="L12" i="54"/>
  <c r="J12" i="54"/>
  <c r="H12" i="54"/>
  <c r="F12" i="54"/>
  <c r="D12" i="54"/>
  <c r="N11" i="54"/>
  <c r="M12" i="54"/>
  <c r="K12" i="54"/>
  <c r="E45" i="31"/>
  <c r="F45" i="31"/>
  <c r="G45" i="31"/>
  <c r="H45" i="31"/>
  <c r="I45" i="31"/>
  <c r="J45" i="31"/>
  <c r="K45" i="31"/>
  <c r="L45" i="31"/>
  <c r="M45" i="31"/>
  <c r="E42" i="31"/>
  <c r="F42" i="31"/>
  <c r="G42" i="31"/>
  <c r="H42" i="31"/>
  <c r="I42" i="31"/>
  <c r="J42" i="31"/>
  <c r="K42" i="31"/>
  <c r="L42" i="31"/>
  <c r="M42" i="31"/>
  <c r="E38" i="31"/>
  <c r="F38" i="31"/>
  <c r="G38" i="31"/>
  <c r="H38" i="31"/>
  <c r="I38" i="31"/>
  <c r="J38" i="31"/>
  <c r="K38" i="31"/>
  <c r="L38" i="31"/>
  <c r="M38" i="31"/>
  <c r="E34" i="31"/>
  <c r="F34" i="31"/>
  <c r="G34" i="31"/>
  <c r="H34" i="31"/>
  <c r="I34" i="31"/>
  <c r="J34" i="31"/>
  <c r="K34" i="31"/>
  <c r="L34" i="31"/>
  <c r="M34" i="31"/>
  <c r="F26" i="31"/>
  <c r="G26" i="31"/>
  <c r="H26" i="31"/>
  <c r="I26" i="31"/>
  <c r="J26" i="31"/>
  <c r="K26" i="31"/>
  <c r="L26" i="31"/>
  <c r="M26" i="31"/>
  <c r="E22" i="31"/>
  <c r="F22" i="31"/>
  <c r="G22" i="31"/>
  <c r="H22" i="31"/>
  <c r="I22" i="31"/>
  <c r="J22" i="31"/>
  <c r="K22" i="31"/>
  <c r="L22" i="31"/>
  <c r="M22" i="31"/>
  <c r="E18" i="31"/>
  <c r="H18" i="31"/>
  <c r="I18" i="31"/>
  <c r="J18" i="31"/>
  <c r="L18" i="31"/>
  <c r="M18" i="31"/>
  <c r="E14" i="31"/>
  <c r="F14" i="31"/>
  <c r="G14" i="31"/>
  <c r="H14" i="31"/>
  <c r="I14" i="31"/>
  <c r="J14" i="31"/>
  <c r="K14" i="31"/>
  <c r="L14" i="31"/>
  <c r="M14" i="31"/>
  <c r="E10" i="31"/>
  <c r="F10" i="31"/>
  <c r="G10" i="31"/>
  <c r="H10" i="31"/>
  <c r="I10" i="31"/>
  <c r="J10" i="31"/>
  <c r="K10" i="31"/>
  <c r="L10" i="31"/>
  <c r="M10" i="31"/>
  <c r="E24" i="31"/>
  <c r="E26" i="31" s="1"/>
  <c r="K18" i="31"/>
  <c r="G18" i="31"/>
  <c r="D18" i="31"/>
  <c r="F16" i="24"/>
  <c r="G16" i="24"/>
  <c r="H16" i="24"/>
  <c r="I16" i="24"/>
  <c r="E16" i="24"/>
  <c r="F14" i="24"/>
  <c r="G14" i="24"/>
  <c r="H14" i="24"/>
  <c r="I14" i="24"/>
  <c r="E14" i="24"/>
  <c r="G26" i="26"/>
  <c r="H26" i="26"/>
  <c r="I26" i="26"/>
  <c r="J26" i="26"/>
  <c r="K26" i="26"/>
  <c r="L26" i="26"/>
  <c r="F26" i="26"/>
  <c r="F20" i="25"/>
  <c r="G20" i="25"/>
  <c r="H20" i="25"/>
  <c r="I20" i="25"/>
  <c r="E20" i="25"/>
  <c r="G19" i="21"/>
  <c r="H19" i="21"/>
  <c r="I19" i="21"/>
  <c r="J19" i="21"/>
  <c r="F19" i="21"/>
  <c r="F15" i="20"/>
  <c r="G15" i="20"/>
  <c r="H15" i="20"/>
  <c r="I15" i="20"/>
  <c r="E15" i="20"/>
  <c r="F16" i="17"/>
  <c r="G16" i="17"/>
  <c r="H16" i="17"/>
  <c r="I16" i="17"/>
  <c r="E16" i="17"/>
  <c r="F26" i="14"/>
  <c r="G26" i="14"/>
  <c r="H26" i="14"/>
  <c r="I26" i="14"/>
  <c r="F24" i="14"/>
  <c r="G24" i="14"/>
  <c r="H24" i="14"/>
  <c r="I24" i="14"/>
  <c r="E24" i="14"/>
  <c r="F23" i="13"/>
  <c r="G23" i="13"/>
  <c r="H23" i="13"/>
  <c r="I23" i="13"/>
  <c r="E23" i="13"/>
  <c r="F25" i="13"/>
  <c r="G25" i="13"/>
  <c r="H25" i="13"/>
  <c r="I25" i="13"/>
  <c r="I15" i="53"/>
  <c r="H15" i="53"/>
  <c r="G15" i="53"/>
  <c r="F15" i="53"/>
  <c r="E15" i="53"/>
  <c r="I13" i="53"/>
  <c r="H13" i="53"/>
  <c r="G13" i="53"/>
  <c r="F13" i="53"/>
  <c r="E13" i="53"/>
  <c r="F20" i="12"/>
  <c r="G20" i="12"/>
  <c r="H20" i="12"/>
  <c r="I20" i="12"/>
  <c r="E20" i="12"/>
  <c r="F18" i="12"/>
  <c r="G18" i="12"/>
  <c r="H18" i="12"/>
  <c r="I18" i="12"/>
  <c r="E18" i="12"/>
  <c r="F36" i="49"/>
  <c r="G36" i="49"/>
  <c r="H36" i="49"/>
  <c r="I36" i="49"/>
  <c r="E36" i="49"/>
  <c r="F14" i="7"/>
  <c r="G14" i="7"/>
  <c r="H14" i="7"/>
  <c r="I14" i="7"/>
  <c r="E14" i="7"/>
  <c r="F34" i="49"/>
  <c r="G34" i="49"/>
  <c r="H34" i="49"/>
  <c r="I34" i="49"/>
  <c r="E34" i="49"/>
  <c r="F15" i="51"/>
  <c r="G15" i="51"/>
  <c r="H15" i="51"/>
  <c r="I15" i="51"/>
  <c r="E15" i="51"/>
  <c r="F13" i="51"/>
  <c r="G13" i="51"/>
  <c r="H13" i="51"/>
  <c r="I13" i="51"/>
  <c r="E13" i="51"/>
  <c r="G22" i="1"/>
  <c r="H22" i="1"/>
  <c r="I22" i="1"/>
  <c r="J22" i="1"/>
  <c r="F22" i="1"/>
  <c r="G24" i="1"/>
  <c r="H24" i="1"/>
  <c r="I24" i="1"/>
  <c r="J24" i="1"/>
  <c r="F24" i="1"/>
  <c r="F13" i="20"/>
  <c r="G13" i="20"/>
  <c r="H13" i="20"/>
  <c r="I13" i="20"/>
  <c r="E13" i="20"/>
  <c r="F16" i="52"/>
  <c r="G16" i="52"/>
  <c r="H16" i="52"/>
  <c r="I16" i="52"/>
  <c r="E16" i="52"/>
  <c r="F14" i="52"/>
  <c r="G14" i="52"/>
  <c r="H14" i="52"/>
  <c r="I14" i="52"/>
  <c r="E14" i="52"/>
  <c r="I36" i="50"/>
  <c r="I38" i="50" s="1"/>
  <c r="H36" i="50"/>
  <c r="H38" i="50" s="1"/>
  <c r="G36" i="50"/>
  <c r="G38" i="50" s="1"/>
  <c r="F36" i="50"/>
  <c r="F38" i="50" s="1"/>
  <c r="E36" i="50"/>
  <c r="E38" i="50" s="1"/>
  <c r="I35" i="50"/>
  <c r="H35" i="50"/>
  <c r="G35" i="50"/>
  <c r="F35" i="50"/>
  <c r="E35" i="50"/>
  <c r="I33" i="50"/>
  <c r="H33" i="50"/>
  <c r="G33" i="50"/>
  <c r="F33" i="50"/>
  <c r="E33" i="50"/>
  <c r="I31" i="50"/>
  <c r="H31" i="50"/>
  <c r="G31" i="50"/>
  <c r="F31" i="50"/>
  <c r="E31" i="50"/>
  <c r="I39" i="49"/>
  <c r="I41" i="49" s="1"/>
  <c r="H39" i="49"/>
  <c r="H41" i="49" s="1"/>
  <c r="G39" i="49"/>
  <c r="G41" i="49" s="1"/>
  <c r="F39" i="49"/>
  <c r="F41" i="49" s="1"/>
  <c r="E39" i="49"/>
  <c r="E41" i="49" s="1"/>
  <c r="I38" i="49"/>
  <c r="H38" i="49"/>
  <c r="G38" i="49"/>
  <c r="F38" i="49"/>
  <c r="E38" i="49"/>
  <c r="H19" i="48"/>
  <c r="I15" i="48"/>
  <c r="H15" i="48"/>
  <c r="G15" i="48"/>
  <c r="F15" i="48"/>
  <c r="E15" i="48"/>
  <c r="I13" i="48"/>
  <c r="H13" i="48"/>
  <c r="G13" i="48"/>
  <c r="F13" i="48"/>
  <c r="E13" i="48"/>
  <c r="M56" i="46"/>
  <c r="M17" i="46" s="1"/>
  <c r="M18" i="46" s="1"/>
  <c r="L56" i="46"/>
  <c r="K56" i="46"/>
  <c r="K17" i="46" s="1"/>
  <c r="K18" i="46" s="1"/>
  <c r="J56" i="46"/>
  <c r="J17" i="46" s="1"/>
  <c r="J18" i="46" s="1"/>
  <c r="I56" i="46"/>
  <c r="H56" i="46"/>
  <c r="G56" i="46"/>
  <c r="G17" i="46" s="1"/>
  <c r="F56" i="46"/>
  <c r="F17" i="46" s="1"/>
  <c r="F18" i="46" s="1"/>
  <c r="E56" i="46"/>
  <c r="E17" i="46" s="1"/>
  <c r="E18" i="46" s="1"/>
  <c r="D56" i="46"/>
  <c r="A56" i="46"/>
  <c r="M49" i="46"/>
  <c r="L49" i="46"/>
  <c r="K49" i="46"/>
  <c r="J49" i="46"/>
  <c r="I49" i="46"/>
  <c r="H49" i="46"/>
  <c r="G49" i="46"/>
  <c r="F49" i="46"/>
  <c r="E49" i="46"/>
  <c r="D49" i="46"/>
  <c r="M48" i="46"/>
  <c r="L48" i="46"/>
  <c r="K48" i="46"/>
  <c r="J48" i="46"/>
  <c r="I48" i="46"/>
  <c r="H48" i="46"/>
  <c r="G48" i="46"/>
  <c r="G50" i="46" s="1"/>
  <c r="F48" i="46"/>
  <c r="E48" i="46"/>
  <c r="D48" i="46"/>
  <c r="M45" i="46"/>
  <c r="L45" i="46"/>
  <c r="K45" i="46"/>
  <c r="J45" i="46"/>
  <c r="I45" i="46"/>
  <c r="H45" i="46"/>
  <c r="G45" i="46"/>
  <c r="F45" i="46"/>
  <c r="E45" i="46"/>
  <c r="O45" i="46" s="1"/>
  <c r="D45" i="46"/>
  <c r="M44" i="46"/>
  <c r="L44" i="46"/>
  <c r="K44" i="46"/>
  <c r="J44" i="46"/>
  <c r="I44" i="46"/>
  <c r="H44" i="46"/>
  <c r="G44" i="46"/>
  <c r="F44" i="46"/>
  <c r="E44" i="46"/>
  <c r="D44" i="46"/>
  <c r="M43" i="46"/>
  <c r="L43" i="46"/>
  <c r="K43" i="46"/>
  <c r="J43" i="46"/>
  <c r="I43" i="46"/>
  <c r="H43" i="46"/>
  <c r="G43" i="46"/>
  <c r="F43" i="46"/>
  <c r="E43" i="46"/>
  <c r="O43" i="46" s="1"/>
  <c r="D43" i="46"/>
  <c r="M42" i="46"/>
  <c r="L42" i="46"/>
  <c r="K42" i="46"/>
  <c r="K46" i="46" s="1"/>
  <c r="J42" i="46"/>
  <c r="I42" i="46"/>
  <c r="H42" i="46"/>
  <c r="G42" i="46"/>
  <c r="G46" i="46" s="1"/>
  <c r="F42" i="46"/>
  <c r="E42" i="46"/>
  <c r="D42" i="46"/>
  <c r="M39" i="46"/>
  <c r="L39" i="46"/>
  <c r="K39" i="46"/>
  <c r="J39" i="46"/>
  <c r="I39" i="46"/>
  <c r="H39" i="46"/>
  <c r="G39" i="46"/>
  <c r="F39" i="46"/>
  <c r="E39" i="46"/>
  <c r="D39" i="46"/>
  <c r="M38" i="46"/>
  <c r="L38" i="46"/>
  <c r="K38" i="46"/>
  <c r="K40" i="46" s="1"/>
  <c r="J38" i="46"/>
  <c r="I38" i="46"/>
  <c r="H38" i="46"/>
  <c r="G38" i="46"/>
  <c r="G40" i="46" s="1"/>
  <c r="F38" i="46"/>
  <c r="E38" i="46"/>
  <c r="D38" i="46"/>
  <c r="M35" i="46"/>
  <c r="L35" i="46"/>
  <c r="K35" i="46"/>
  <c r="J35" i="46"/>
  <c r="I35" i="46"/>
  <c r="H35" i="46"/>
  <c r="G35" i="46"/>
  <c r="F35" i="46"/>
  <c r="E35" i="46"/>
  <c r="D35" i="46"/>
  <c r="M34" i="46"/>
  <c r="L34" i="46"/>
  <c r="K34" i="46"/>
  <c r="J34" i="46"/>
  <c r="I34" i="46"/>
  <c r="H34" i="46"/>
  <c r="G34" i="46"/>
  <c r="O34" i="46" s="1"/>
  <c r="F34" i="46"/>
  <c r="E34" i="46"/>
  <c r="D34" i="46"/>
  <c r="M33" i="46"/>
  <c r="M36" i="46" s="1"/>
  <c r="L33" i="46"/>
  <c r="K33" i="46"/>
  <c r="J33" i="46"/>
  <c r="I33" i="46"/>
  <c r="I36" i="46" s="1"/>
  <c r="H33" i="46"/>
  <c r="G33" i="46"/>
  <c r="F33" i="46"/>
  <c r="E33" i="46"/>
  <c r="E36" i="46" s="1"/>
  <c r="D33" i="46"/>
  <c r="M30" i="46"/>
  <c r="M31" i="46" s="1"/>
  <c r="L30" i="46"/>
  <c r="L31" i="46" s="1"/>
  <c r="K30" i="46"/>
  <c r="K31" i="46" s="1"/>
  <c r="J30" i="46"/>
  <c r="J31" i="46" s="1"/>
  <c r="I30" i="46"/>
  <c r="I31" i="46" s="1"/>
  <c r="H30" i="46"/>
  <c r="H31" i="46" s="1"/>
  <c r="G30" i="46"/>
  <c r="G31" i="46" s="1"/>
  <c r="F30" i="46"/>
  <c r="F31" i="46" s="1"/>
  <c r="E30" i="46"/>
  <c r="E31" i="46" s="1"/>
  <c r="D30" i="46"/>
  <c r="M27" i="46"/>
  <c r="L27" i="46"/>
  <c r="K27" i="46"/>
  <c r="J27" i="46"/>
  <c r="I27" i="46"/>
  <c r="H27" i="46"/>
  <c r="G27" i="46"/>
  <c r="F27" i="46"/>
  <c r="E27" i="46"/>
  <c r="D27" i="46"/>
  <c r="M26" i="46"/>
  <c r="L26" i="46"/>
  <c r="K26" i="46"/>
  <c r="J26" i="46"/>
  <c r="I26" i="46"/>
  <c r="H26" i="46"/>
  <c r="G26" i="46"/>
  <c r="F26" i="46"/>
  <c r="E26" i="46"/>
  <c r="D26" i="46"/>
  <c r="M25" i="46"/>
  <c r="L25" i="46"/>
  <c r="K25" i="46"/>
  <c r="J25" i="46"/>
  <c r="I25" i="46"/>
  <c r="H25" i="46"/>
  <c r="G25" i="46"/>
  <c r="F25" i="46"/>
  <c r="E25" i="46"/>
  <c r="D25" i="46"/>
  <c r="M24" i="46"/>
  <c r="L24" i="46"/>
  <c r="K24" i="46"/>
  <c r="J24" i="46"/>
  <c r="I24" i="46"/>
  <c r="H24" i="46"/>
  <c r="G24" i="46"/>
  <c r="F24" i="46"/>
  <c r="E24" i="46"/>
  <c r="D24" i="46"/>
  <c r="M21" i="46"/>
  <c r="L21" i="46"/>
  <c r="K21" i="46"/>
  <c r="J21" i="46"/>
  <c r="I21" i="46"/>
  <c r="H21" i="46"/>
  <c r="G21" i="46"/>
  <c r="F21" i="46"/>
  <c r="E21" i="46"/>
  <c r="D21" i="46"/>
  <c r="M20" i="46"/>
  <c r="L20" i="46"/>
  <c r="K20" i="46"/>
  <c r="J20" i="46"/>
  <c r="I20" i="46"/>
  <c r="H20" i="46"/>
  <c r="G20" i="46"/>
  <c r="F20" i="46"/>
  <c r="E20" i="46"/>
  <c r="D20" i="46"/>
  <c r="L17" i="46"/>
  <c r="L18" i="46" s="1"/>
  <c r="I17" i="46"/>
  <c r="I18" i="46" s="1"/>
  <c r="H17" i="46"/>
  <c r="H18" i="46" s="1"/>
  <c r="D17" i="46"/>
  <c r="D18" i="46" s="1"/>
  <c r="M14" i="46"/>
  <c r="L14" i="46"/>
  <c r="K14" i="46"/>
  <c r="J14" i="46"/>
  <c r="I14" i="46"/>
  <c r="H14" i="46"/>
  <c r="G14" i="46"/>
  <c r="F14" i="46"/>
  <c r="E14" i="46"/>
  <c r="D14" i="46"/>
  <c r="M13" i="46"/>
  <c r="L13" i="46"/>
  <c r="K13" i="46"/>
  <c r="J13" i="46"/>
  <c r="I13" i="46"/>
  <c r="H13" i="46"/>
  <c r="G13" i="46"/>
  <c r="F13" i="46"/>
  <c r="E13" i="46"/>
  <c r="D13" i="46"/>
  <c r="A12" i="46"/>
  <c r="A16" i="46" s="1"/>
  <c r="A19" i="46" s="1"/>
  <c r="A23" i="46" s="1"/>
  <c r="A29" i="46" s="1"/>
  <c r="A32" i="46" s="1"/>
  <c r="A37" i="46" s="1"/>
  <c r="A41" i="46" s="1"/>
  <c r="A47" i="46" s="1"/>
  <c r="M10" i="46"/>
  <c r="L10" i="46"/>
  <c r="K10" i="46"/>
  <c r="J10" i="46"/>
  <c r="I10" i="46"/>
  <c r="H10" i="46"/>
  <c r="G10" i="46"/>
  <c r="F10" i="46"/>
  <c r="E10" i="46"/>
  <c r="D10" i="46"/>
  <c r="M9" i="46"/>
  <c r="L9" i="46"/>
  <c r="K9" i="46"/>
  <c r="J9" i="46"/>
  <c r="I9" i="46"/>
  <c r="H9" i="46"/>
  <c r="G9" i="46"/>
  <c r="F9" i="46"/>
  <c r="E9" i="46"/>
  <c r="D9" i="46"/>
  <c r="M8" i="46"/>
  <c r="L8" i="46"/>
  <c r="K8" i="46"/>
  <c r="J8" i="46"/>
  <c r="I8" i="46"/>
  <c r="H8" i="46"/>
  <c r="G8" i="46"/>
  <c r="F8" i="46"/>
  <c r="E8" i="46"/>
  <c r="D8" i="46"/>
  <c r="J32" i="45"/>
  <c r="I32" i="45"/>
  <c r="H32" i="45"/>
  <c r="G32" i="45"/>
  <c r="F32" i="45"/>
  <c r="J30" i="45"/>
  <c r="I30" i="45"/>
  <c r="H30" i="45"/>
  <c r="G30" i="45"/>
  <c r="F30" i="45"/>
  <c r="H30" i="14"/>
  <c r="K50" i="46" l="1"/>
  <c r="O20" i="46"/>
  <c r="I22" i="46"/>
  <c r="M22" i="46"/>
  <c r="D36" i="46"/>
  <c r="H36" i="46"/>
  <c r="L36" i="46"/>
  <c r="N34" i="46"/>
  <c r="F40" i="46"/>
  <c r="J40" i="46"/>
  <c r="F46" i="46"/>
  <c r="J46" i="46"/>
  <c r="N43" i="46"/>
  <c r="N45" i="46"/>
  <c r="F50" i="46"/>
  <c r="J50" i="46"/>
  <c r="N49" i="46"/>
  <c r="I12" i="55"/>
  <c r="H46" i="31"/>
  <c r="K46" i="31"/>
  <c r="J46" i="31"/>
  <c r="F46" i="31"/>
  <c r="L46" i="31"/>
  <c r="E46" i="31"/>
  <c r="M46" i="31"/>
  <c r="I46" i="31"/>
  <c r="G46" i="31"/>
  <c r="G11" i="46"/>
  <c r="K11" i="46"/>
  <c r="O9" i="46"/>
  <c r="N13" i="46"/>
  <c r="N15" i="46" s="1"/>
  <c r="H15" i="46"/>
  <c r="N8" i="46"/>
  <c r="L11" i="46"/>
  <c r="N10" i="46"/>
  <c r="E15" i="46"/>
  <c r="I15" i="46"/>
  <c r="M15" i="46"/>
  <c r="E22" i="46"/>
  <c r="H28" i="46"/>
  <c r="N26" i="46"/>
  <c r="N30" i="46"/>
  <c r="N31" i="46" s="1"/>
  <c r="L15" i="46"/>
  <c r="O11" i="54"/>
  <c r="O12" i="54" s="1"/>
  <c r="N12" i="54"/>
  <c r="E12" i="54"/>
  <c r="N28" i="31"/>
  <c r="O28" i="31"/>
  <c r="O16" i="31"/>
  <c r="N16" i="31"/>
  <c r="I11" i="46"/>
  <c r="F15" i="46"/>
  <c r="J15" i="46"/>
  <c r="N14" i="46"/>
  <c r="N20" i="46"/>
  <c r="J22" i="46"/>
  <c r="O24" i="46"/>
  <c r="I28" i="46"/>
  <c r="M28" i="46"/>
  <c r="O26" i="46"/>
  <c r="J36" i="46"/>
  <c r="N35" i="46"/>
  <c r="D40" i="46"/>
  <c r="H40" i="46"/>
  <c r="L40" i="46"/>
  <c r="N39" i="46"/>
  <c r="D46" i="46"/>
  <c r="H46" i="46"/>
  <c r="L46" i="46"/>
  <c r="N44" i="46"/>
  <c r="N48" i="46"/>
  <c r="N50" i="46" s="1"/>
  <c r="H50" i="46"/>
  <c r="L50" i="46"/>
  <c r="O22" i="46"/>
  <c r="O8" i="46"/>
  <c r="O11" i="46" s="1"/>
  <c r="M11" i="46"/>
  <c r="O10" i="46"/>
  <c r="O14" i="46"/>
  <c r="G22" i="46"/>
  <c r="K22" i="46"/>
  <c r="O21" i="46"/>
  <c r="F28" i="46"/>
  <c r="J28" i="46"/>
  <c r="N25" i="46"/>
  <c r="N27" i="46"/>
  <c r="O30" i="46"/>
  <c r="O31" i="46" s="1"/>
  <c r="O39" i="46"/>
  <c r="L28" i="46"/>
  <c r="N33" i="46"/>
  <c r="F11" i="46"/>
  <c r="N9" i="46"/>
  <c r="N11" i="46" s="1"/>
  <c r="K15" i="46"/>
  <c r="D22" i="46"/>
  <c r="H22" i="46"/>
  <c r="L22" i="46"/>
  <c r="L51" i="46" s="1"/>
  <c r="N21" i="46"/>
  <c r="G28" i="46"/>
  <c r="K28" i="46"/>
  <c r="O25" i="46"/>
  <c r="O27" i="46"/>
  <c r="G36" i="46"/>
  <c r="K36" i="46"/>
  <c r="K51" i="46" s="1"/>
  <c r="O35" i="46"/>
  <c r="E40" i="46"/>
  <c r="I40" i="46"/>
  <c r="M40" i="46"/>
  <c r="M51" i="46" s="1"/>
  <c r="O42" i="46"/>
  <c r="I46" i="46"/>
  <c r="M46" i="46"/>
  <c r="O44" i="46"/>
  <c r="E50" i="46"/>
  <c r="I50" i="46"/>
  <c r="M50" i="46"/>
  <c r="O49" i="46"/>
  <c r="J11" i="46"/>
  <c r="H11" i="46"/>
  <c r="G15" i="46"/>
  <c r="O17" i="46"/>
  <c r="O18" i="46" s="1"/>
  <c r="N24" i="46"/>
  <c r="N28" i="46" s="1"/>
  <c r="D11" i="46"/>
  <c r="N17" i="46"/>
  <c r="N18" i="46" s="1"/>
  <c r="O13" i="46"/>
  <c r="D28" i="46"/>
  <c r="F36" i="46"/>
  <c r="E11" i="46"/>
  <c r="G18" i="46"/>
  <c r="F22" i="46"/>
  <c r="E28" i="46"/>
  <c r="D31" i="46"/>
  <c r="O33" i="46"/>
  <c r="N38" i="46"/>
  <c r="D50" i="46"/>
  <c r="O38" i="46"/>
  <c r="O40" i="46" s="1"/>
  <c r="N42" i="46"/>
  <c r="O48" i="46"/>
  <c r="D15" i="46"/>
  <c r="E46" i="46"/>
  <c r="J51" i="46" l="1"/>
  <c r="N22" i="46"/>
  <c r="H51" i="46"/>
  <c r="I51" i="46"/>
  <c r="N40" i="46"/>
  <c r="O46" i="46"/>
  <c r="N46" i="46"/>
  <c r="N51" i="46" s="1"/>
  <c r="O36" i="46"/>
  <c r="G51" i="46"/>
  <c r="N36" i="46"/>
  <c r="O15" i="46"/>
  <c r="O28" i="46"/>
  <c r="D51" i="46"/>
  <c r="F51" i="46"/>
  <c r="E51" i="46"/>
  <c r="O50" i="46"/>
  <c r="A11" i="31"/>
  <c r="A15" i="31" s="1"/>
  <c r="A19" i="31" s="1"/>
  <c r="A23" i="31" s="1"/>
  <c r="A27" i="31" s="1"/>
  <c r="A31" i="31" s="1"/>
  <c r="A35" i="31" s="1"/>
  <c r="A39" i="31" s="1"/>
  <c r="A43" i="31" s="1"/>
  <c r="A51" i="31"/>
  <c r="D51" i="31"/>
  <c r="E51" i="31"/>
  <c r="F51" i="31"/>
  <c r="G51" i="31"/>
  <c r="H51" i="31"/>
  <c r="I51" i="31"/>
  <c r="J51" i="31"/>
  <c r="K51" i="31"/>
  <c r="L51" i="31"/>
  <c r="M51" i="31"/>
  <c r="A7" i="30"/>
  <c r="A9" i="30"/>
  <c r="A10" i="30" s="1"/>
  <c r="A12" i="30" s="1"/>
  <c r="A16" i="30" s="1"/>
  <c r="A18" i="30" s="1"/>
  <c r="A23" i="30" s="1"/>
  <c r="A26" i="30" s="1"/>
  <c r="A31" i="30" s="1"/>
  <c r="F24" i="26"/>
  <c r="H24" i="26"/>
  <c r="I24" i="26"/>
  <c r="J24" i="26"/>
  <c r="K24" i="26"/>
  <c r="L24" i="26"/>
  <c r="E21" i="25"/>
  <c r="F21" i="25"/>
  <c r="G21" i="25"/>
  <c r="H21" i="25"/>
  <c r="I21" i="25"/>
  <c r="F21" i="21"/>
  <c r="G21" i="21"/>
  <c r="H21" i="21"/>
  <c r="I21" i="21"/>
  <c r="J21" i="21"/>
  <c r="E13" i="18"/>
  <c r="F13" i="18"/>
  <c r="G13" i="18"/>
  <c r="H13" i="18"/>
  <c r="I13" i="18"/>
  <c r="E15" i="18"/>
  <c r="F15" i="18"/>
  <c r="G15" i="18"/>
  <c r="H15" i="18"/>
  <c r="I15" i="18"/>
  <c r="E18" i="17"/>
  <c r="F18" i="17"/>
  <c r="G18" i="17"/>
  <c r="H18" i="17"/>
  <c r="I18" i="17"/>
  <c r="E26" i="14"/>
  <c r="E25" i="13"/>
  <c r="F14" i="11"/>
  <c r="G14" i="11"/>
  <c r="H14" i="11"/>
  <c r="I14" i="11"/>
  <c r="J14" i="11"/>
  <c r="F16" i="11"/>
  <c r="G16" i="11"/>
  <c r="H16" i="11"/>
  <c r="I16" i="11"/>
  <c r="J16" i="11"/>
  <c r="E13" i="9"/>
  <c r="F13" i="9"/>
  <c r="G13" i="9"/>
  <c r="H13" i="9"/>
  <c r="I13" i="9"/>
  <c r="E15" i="9"/>
  <c r="F15" i="9"/>
  <c r="G15" i="9"/>
  <c r="H15" i="9"/>
  <c r="I15" i="9"/>
  <c r="E16" i="7"/>
  <c r="F16" i="7"/>
  <c r="G16" i="7"/>
  <c r="H16" i="7"/>
  <c r="I16" i="7"/>
  <c r="E14" i="6"/>
  <c r="F14" i="6"/>
  <c r="G14" i="6"/>
  <c r="H14" i="6"/>
  <c r="I14" i="6"/>
  <c r="E16" i="6"/>
  <c r="F16" i="6"/>
  <c r="G16" i="6"/>
  <c r="H16" i="6"/>
  <c r="I16" i="6"/>
  <c r="E18" i="6"/>
  <c r="F18" i="6"/>
  <c r="G18" i="6"/>
  <c r="H18" i="6"/>
  <c r="I18" i="6"/>
  <c r="E19" i="6"/>
  <c r="E21" i="6" s="1"/>
  <c r="F19" i="6"/>
  <c r="F21" i="6" s="1"/>
  <c r="G19" i="6"/>
  <c r="G21" i="6" s="1"/>
  <c r="H19" i="6"/>
  <c r="H21" i="6" s="1"/>
  <c r="I19" i="6"/>
  <c r="I21" i="6" s="1"/>
  <c r="E13" i="5"/>
  <c r="F13" i="5"/>
  <c r="G13" i="5"/>
  <c r="H13" i="5"/>
  <c r="I13" i="5"/>
  <c r="E15" i="5"/>
  <c r="F15" i="5"/>
  <c r="G15" i="5"/>
  <c r="H15" i="5"/>
  <c r="I15" i="5"/>
  <c r="O51" i="46" l="1"/>
  <c r="N32" i="31"/>
  <c r="O13" i="31"/>
  <c r="D22" i="31"/>
  <c r="N29" i="31"/>
  <c r="O12" i="31"/>
  <c r="D10" i="31"/>
  <c r="D45" i="31"/>
  <c r="D46" i="31" s="1"/>
  <c r="O25" i="31"/>
  <c r="N12" i="31"/>
  <c r="N14" i="31" s="1"/>
  <c r="O40" i="31"/>
  <c r="O29" i="31"/>
  <c r="N13" i="31"/>
  <c r="N44" i="31"/>
  <c r="N45" i="31" s="1"/>
  <c r="N33" i="31"/>
  <c r="D14" i="31"/>
  <c r="O9" i="31"/>
  <c r="O10" i="31" s="1"/>
  <c r="O44" i="31"/>
  <c r="O45" i="31" s="1"/>
  <c r="O41" i="31"/>
  <c r="O37" i="31"/>
  <c r="O33" i="31"/>
  <c r="N24" i="31"/>
  <c r="N26" i="31" s="1"/>
  <c r="N20" i="31"/>
  <c r="N22" i="31" s="1"/>
  <c r="N37" i="31"/>
  <c r="N25" i="31"/>
  <c r="O21" i="31"/>
  <c r="D42" i="31"/>
  <c r="N40" i="31"/>
  <c r="O36" i="31"/>
  <c r="O38" i="31" s="1"/>
  <c r="D34" i="31"/>
  <c r="O32" i="31"/>
  <c r="O34" i="31" s="1"/>
  <c r="D26" i="31"/>
  <c r="O24" i="31"/>
  <c r="O26" i="31" s="1"/>
  <c r="N21" i="31"/>
  <c r="N9" i="31"/>
  <c r="N10" i="31" s="1"/>
  <c r="N41" i="31"/>
  <c r="D38" i="31"/>
  <c r="N36" i="31"/>
  <c r="N38" i="31" s="1"/>
  <c r="O20" i="31"/>
  <c r="O22" i="31" s="1"/>
  <c r="O17" i="31"/>
  <c r="O18" i="31" s="1"/>
  <c r="N17" i="31"/>
  <c r="N18" i="31" s="1"/>
  <c r="F27" i="1"/>
  <c r="G27" i="1"/>
  <c r="H27" i="1"/>
  <c r="I27" i="1"/>
  <c r="J27" i="1"/>
  <c r="O14" i="31" l="1"/>
  <c r="N34" i="31"/>
  <c r="N46" i="31"/>
  <c r="O42" i="31"/>
  <c r="O46" i="31" s="1"/>
  <c r="N42" i="31"/>
</calcChain>
</file>

<file path=xl/sharedStrings.xml><?xml version="1.0" encoding="utf-8"?>
<sst xmlns="http://schemas.openxmlformats.org/spreadsheetml/2006/main" count="3230" uniqueCount="925">
  <si>
    <t>ถังดับเพลิง</t>
  </si>
  <si>
    <t>เปลี่ยนแปลง
ครั้งที่ 1</t>
  </si>
  <si>
    <t>สำนักปลัดเทศบาล</t>
  </si>
  <si>
    <t>ให้ความช่วยเหลืออย่างทันท่วงที</t>
  </si>
  <si>
    <t>ร้อยละของความปลอดภัยในชีวิตและทรัพย์สินเพิ่มขึ้น</t>
  </si>
  <si>
    <t>-</t>
  </si>
  <si>
    <t>ติดตั้งตู้เก็บถังดับเพลิงเคมีแห้งพร้อมถังดับเพลิงเคมีแห้ง</t>
  </si>
  <si>
    <t>เพื่อเตรียมความพร้อมในการช่วยเหลือผู้ประสบภัย</t>
  </si>
  <si>
    <t>เฉพาะโครงสร้างพื้นฐาน</t>
  </si>
  <si>
    <t>2565</t>
  </si>
  <si>
    <t>2564</t>
  </si>
  <si>
    <t>2563</t>
  </si>
  <si>
    <t>2562</t>
  </si>
  <si>
    <t>2561</t>
  </si>
  <si>
    <t>โครงการ</t>
  </si>
  <si>
    <t>รวม  23   โครงการ</t>
  </si>
  <si>
    <t>ฉบับแรก</t>
  </si>
  <si>
    <t>สำนักปลัดเทศบาล
(งานป้องกันฯ)</t>
  </si>
  <si>
    <t>สมาชิก อปพร. ได้บำเพ็ญประโยน์ต่อส่วนรวม และเห็นความสำคัญของ อปพร.</t>
  </si>
  <si>
    <t>ร้อยละของ อปพร. เข้ากิจกรรม</t>
  </si>
  <si>
    <t>สมาชิก อปพร. เทศบาลตำบลปรุใหญ่</t>
  </si>
  <si>
    <t>เพื่อเป็นการเชิดชูเกียรติแก่สมาชิก และสร้างขวัญ กำลังใจให้แก่ สมาชิก อปพร.</t>
  </si>
  <si>
    <r>
      <t xml:space="preserve">โครงการจัดงานวัน อปพร. 
</t>
    </r>
    <r>
      <rPr>
        <sz val="12"/>
        <rFont val="TH SarabunPSK"/>
        <family val="2"/>
      </rPr>
      <t>เทศบัญญัติ  2561 (30,000)</t>
    </r>
    <r>
      <rPr>
        <sz val="15"/>
        <rFont val="TH SarabunPSK"/>
        <family val="2"/>
      </rPr>
      <t xml:space="preserve">
 </t>
    </r>
  </si>
  <si>
    <t xml:space="preserve"> ทำให้ประชาชนได้มีความตระหนักและมีส่วนร่วมในการใช้รถใช้ถนนอย่างปลอดภัย</t>
  </si>
  <si>
    <t>จำนวนอาสาสมัครป้องกันภัยฝ่ายพลเรือนมีความรู้เพิ่มขึ้น</t>
  </si>
  <si>
    <t xml:space="preserve"> ฝึกอบรมให้ความรู้ 
อปพร. ปีละ 1 ครั้ง</t>
  </si>
  <si>
    <t>เพื่อให้ประชาชนตื่นตัวในการใช้รถใช้ถนนอย่างปลอดภัย</t>
  </si>
  <si>
    <r>
      <t xml:space="preserve">โครงการรณรงค์ป้องกันอุบัติเหตุ ด้านการจราจรทางถนนประชาชนในเขตเทศบาล
</t>
    </r>
    <r>
      <rPr>
        <sz val="12"/>
        <rFont val="TH SarabunPSK"/>
        <family val="2"/>
      </rPr>
      <t>เทศบัญญัติ   2561 (30,000)
เทศบัญญัติ  2562 (30,000)</t>
    </r>
  </si>
  <si>
    <t>ประชาชนได้รับความปลอดภัยในชีวิตและทรัพย์สินจากเจ้าหน้าที่ที่มีความชำนาญในการป้องกันสาธารณภัย</t>
  </si>
  <si>
    <t>ฝึกทบทวนอาสาสมัครป้องกันภัยฝ่ายพลเรือนเทศบาลตำบลปรุใหญ่
ปีละ 1 ครั้ง</t>
  </si>
  <si>
    <t>เพื่อพัฒนามาตรฐานการ ป้องกันและแก้ไขปัญหา สาธารณภัยในพื้นที่เทศบาลตำบลปรุใหญ่</t>
  </si>
  <si>
    <r>
      <t xml:space="preserve">โครงการฝึกทบทวนอาสาสมัครป้องกันภัยฝ่ายพลเรือนเทศบาลตำบลปรุใหญ่
</t>
    </r>
    <r>
      <rPr>
        <sz val="12"/>
        <rFont val="TH SarabunPSK"/>
        <family val="2"/>
      </rPr>
      <t>เทศบัญญัติ  2561 (200,000)</t>
    </r>
  </si>
  <si>
    <t>จำนวนอาสาสมัครป้องกันภัยฝ่ายพลเรือนเพิ่มขึ้น</t>
  </si>
  <si>
    <t>ฝึกอบรมอาสาสมัครป้องกันภัยฝ่ายพลเรือนเทศบาลตำบลปรุใหญ่ 
ปีละ 1 ครั้ง</t>
  </si>
  <si>
    <r>
      <t xml:space="preserve">โครงการฝึกอบรมอาสาสมัครป้องกันภัยฝ่ายพลเรือนเทศบาลตำบลปรุใหญ่
</t>
    </r>
    <r>
      <rPr>
        <sz val="12"/>
        <rFont val="TH SarabunPSK"/>
        <family val="2"/>
      </rPr>
      <t>เทศบัญญัติ  2561 (100,000)</t>
    </r>
  </si>
  <si>
    <t>นักเรียนโรงเรียนบ้านคนชุมและตัวแทนชุมชน จำนวน 17 ชุมชน สามารถช่วยเหลือตนเองได้ เมื่อมีภัยเกี่ยวกับกิจกรรมทางน้ำ</t>
  </si>
  <si>
    <t>จำนวนนักเรียนและตัวแทนชุมชนมีทักษาด้านความปลอดภัยต่อชีวิตเกี่ยวกับกิจกรรมทางน้ำเพิ่มขึ้น</t>
  </si>
  <si>
    <t>ฝึกอบรมนักเรียนโรงเรียนบ้านคนชุมและตัวแทนชุมชน จำนวน 17 ชุมชน</t>
  </si>
  <si>
    <t>เพื่อให้มีทักษะด้านความปลอดภัยต่อชีวิตเกี่ยวกับกิจกรรมทางน้ำ</t>
  </si>
  <si>
    <r>
      <t xml:space="preserve">โครงการฝึกทักษะการเอาชีวิตรอดจากการจมน้ำ 
</t>
    </r>
    <r>
      <rPr>
        <sz val="12"/>
        <rFont val="TH SarabunPSK"/>
        <family val="2"/>
      </rPr>
      <t xml:space="preserve">เทศบัญญัติ  2561 (30,000)
เทศบัญญัติ  2562 (30,000) </t>
    </r>
  </si>
  <si>
    <t>มีทีมกู้ภัยทีมีคุณภาพภายในตำบล</t>
  </si>
  <si>
    <t>ฝึกอบรมคณะผู้บริหาร สมาชิกสภาเทศบาล พนักงานเทศบาล ลูกจ้าง ผู้นำชุมชนและประชาชนตำบลปรุใหญ่</t>
  </si>
  <si>
    <t>เพื่อให้คณะผู้บริหาร สมาชิกสภาเทศบาล พนักงานเทศบาล ลูกจ้าง ผู้นำชุมชน มีทักษะความรู้เกี่ยวกับการป้องกันและระงับอัคคีภัย/ไฟป่าในชุมชน</t>
  </si>
  <si>
    <r>
      <t xml:space="preserve">โครงการฝึกอบรมและทบทวนเกี่ยวกับการป้องกันและระงับอัคคีภัย/ไฟป่าในชุมชน
</t>
    </r>
    <r>
      <rPr>
        <sz val="12"/>
        <rFont val="TH SarabunPSK"/>
        <family val="2"/>
      </rPr>
      <t xml:space="preserve">เทศบัญญัติ  2561 (30,000)
เทศบัญญัติ  2562 (30,000) </t>
    </r>
  </si>
  <si>
    <t>ผู้ใช้รถใช้ถนนในช่งเทศกาลมีความปลอดภัยในชีวิตและทรัพย์สิน</t>
  </si>
  <si>
    <t>ตั้งจุดบริการประชาชนตำบลปรุใหญ่</t>
  </si>
  <si>
    <t>เพื่อเพิ่มความปลอดภัยในชีวิตและทรัพย์สินของผู้ใช้ถนนในช่วงเทศกาล</t>
  </si>
  <si>
    <r>
      <t xml:space="preserve">โครงการป้องกันและลดอุบัติเหตุทางถนนช่วงเทศกาลปีใหม่  
</t>
    </r>
    <r>
      <rPr>
        <sz val="12"/>
        <rFont val="TH SarabunPSK"/>
        <family val="2"/>
      </rPr>
      <t>เทศบัญญัติ  2561 (50,000)
เทศบัญญัติ  2562 (50,000)</t>
    </r>
  </si>
  <si>
    <r>
      <t xml:space="preserve">โครงการป้องกันและลดอุบัติเหตุทางถนนช่วงเทศกาลสงกรานต์
</t>
    </r>
    <r>
      <rPr>
        <sz val="12"/>
        <rFont val="TH SarabunPSK"/>
        <family val="2"/>
      </rPr>
      <t>เทศบัญญัติ  2561 (50,000)
เทศบัญญัติ  2562 (50,000)</t>
    </r>
  </si>
  <si>
    <t xml:space="preserve">ประชาชนมีความรู้เรื่องการลดความเสี่ยงจากเหตุ
สาธารณภัยเพิ่มขึ้น </t>
  </si>
  <si>
    <t>อบรมให้ความรู้เรื่องการลดความเสี่ยงจากเหตุสาธารณภัยแก่ประชาชนในเขตเทศบาล</t>
  </si>
  <si>
    <t>เพื่อช่วยเหลือประชาชนที่ได้รับความเดือดร้อนจากเหตุสาธารณภัย</t>
  </si>
  <si>
    <r>
      <t xml:space="preserve">โครงการอบรมให้ความรู้เรื่องการลดความเสี่ยงจากเหตุสาธารณภัย
</t>
    </r>
    <r>
      <rPr>
        <sz val="12"/>
        <rFont val="TH SarabunPSK"/>
        <family val="2"/>
      </rPr>
      <t>เทศบัญญัติ  2561 (30,000)
เทศบัญญัติ  2562 (30,000)</t>
    </r>
  </si>
  <si>
    <t>ไมตรีพัฒนา</t>
  </si>
  <si>
    <t>กองช่าง</t>
  </si>
  <si>
    <t>ประชาชนมีความปลอดภัยในชีวิตและทรัพย์สิน</t>
  </si>
  <si>
    <t>ตำบลปรุใหญ่</t>
  </si>
  <si>
    <t xml:space="preserve"> 1-7</t>
  </si>
  <si>
    <t>สำนักปลัดเทศบาล
เป็นรายการเปลี่ยนแปลงจากแผนพัฒนาท้องถิ่นสี่ปี 
(พ.ศ. 2561-2564) ลำดับ 4   หน้า 90</t>
  </si>
  <si>
    <t xml:space="preserve">ติดตั้งตู้เก็บถังดับเพลิงเคมีแห้งพร้อมถังดับเพลิงเคมีแห้ง ในเขตเทศบาลตำบลปรุใหญ่ 
</t>
  </si>
  <si>
    <t>โครงการติดตั้งตู้เก็บถังดับเพลิงเคมีแห้งพร้อมถังดับเพลิงเคมีแห้ง ในเขตเทศบาลตำบลปรุใหญ่</t>
  </si>
  <si>
    <t>แสนสุข 3</t>
  </si>
  <si>
    <t>สำนักปลัดเทศบาล
เป็นรายการเปลี่ยนแปลงจากแผนพัฒนาท้องถิ่นสี่ปี 
(พ.ศ. 2561-2564) ลำดับ 3  หน้า 89</t>
  </si>
  <si>
    <t>โครงการติดตั้งตู้เก็บถังดับเพลิงเคมีแห้งพร้อมถังดับเพลิงเคมีแห้ง ชุมชนแสนสุข 3   ม.7</t>
  </si>
  <si>
    <t>หนองหอย</t>
  </si>
  <si>
    <t>ทบทวนแผนชุมชน ปี 2562 (เพิ่มเติม)</t>
  </si>
  <si>
    <t>สำนักปลัดเทศบาล (งานป้องกันฯ)</t>
  </si>
  <si>
    <t>รอบ 4</t>
  </si>
  <si>
    <t>คนชุม 1</t>
  </si>
  <si>
    <t>ชุมชนแสนสุข 3</t>
  </si>
  <si>
    <t>กล้อง CCTV</t>
  </si>
  <si>
    <r>
      <t>กองช่าง</t>
    </r>
    <r>
      <rPr>
        <sz val="12"/>
        <rFont val="TH SarabunPSK"/>
        <family val="2"/>
      </rPr>
      <t xml:space="preserve"> สำนักปลัดเทศบาล</t>
    </r>
    <r>
      <rPr>
        <strike/>
        <sz val="12"/>
        <rFont val="TH SarabunPSK"/>
        <family val="2"/>
      </rPr>
      <t xml:space="preserve">
</t>
    </r>
    <r>
      <rPr>
        <sz val="12"/>
        <rFont val="TH SarabunPSK"/>
        <family val="2"/>
      </rPr>
      <t>เป็นรายการเปลี่ยนแปลงจากแผนพัฒนาท้องถิ่นสี่ปี 
(พ.ศ. 2561-2564) ลำดับ 9  หน้า 96</t>
    </r>
  </si>
  <si>
    <t>ร้อยละของความปลอดภัยในชีวิตและทรัพย์สินของประชาชนเพิ่มขึ้น</t>
  </si>
  <si>
    <t>ติดตั้งกล้อง CCTV จำนวน 4 ชุด พร้อมป้ายโครงการ 1 ป้าย (ตามมาตรฐานกระทรวงดิจิตัลเศรษฐกิจและสังคม )</t>
  </si>
  <si>
    <t>เพื่อป้องกันและรักษาความปลอดภัยในชีวิตและทรัพย์สินของประชาชนและป้องกันอาชญากรรมที่อาจเกิดขึ้นในเขตเทศบาล</t>
  </si>
  <si>
    <t>โครงการติดตั้งกล้อง CCTV
ชุมชนแสนสุข 3 ม.7</t>
  </si>
  <si>
    <t>แสนสุข 2</t>
  </si>
  <si>
    <r>
      <t>กองช่าง</t>
    </r>
    <r>
      <rPr>
        <sz val="12"/>
        <rFont val="TH SarabunPSK"/>
        <family val="2"/>
      </rPr>
      <t xml:space="preserve"> สำนักปลัดเทศบาล</t>
    </r>
    <r>
      <rPr>
        <strike/>
        <sz val="12"/>
        <rFont val="TH SarabunPSK"/>
        <family val="2"/>
      </rPr>
      <t xml:space="preserve">
</t>
    </r>
    <r>
      <rPr>
        <sz val="12"/>
        <rFont val="TH SarabunPSK"/>
        <family val="2"/>
      </rPr>
      <t>เป็นรายการเปลี่ยนแปลงจากแผนพัฒนาท้องถิ่นสี่ปี 
(พ.ศ. 2561-2564) ลำดับ 8  หน้า  96</t>
    </r>
  </si>
  <si>
    <t>โครงการติดตั้งกล้อง CCTV 
ชุมชนแสนสุข 2 ม.7</t>
  </si>
  <si>
    <t>พบสุข 3</t>
  </si>
  <si>
    <t>กล้อง วงจรปิด</t>
  </si>
  <si>
    <t>ทบทวนแผนชุมชน ปี 2561</t>
  </si>
  <si>
    <t>ติดตั้งกล้อง CCTV จำนวน 4 ชุด พร้อมป้ายโครงการ 1 ป้าย (ตามมาตรฐานกระทรวงดิจิตัลเศรษฐกิจและสังคม)</t>
  </si>
  <si>
    <r>
      <t xml:space="preserve">โครงการติดตั้งกล้อง CCTV  ชุมชนพบสุข 3 ม.5
</t>
    </r>
    <r>
      <rPr>
        <sz val="12"/>
        <rFont val="TH SarabunPSK"/>
        <family val="2"/>
      </rPr>
      <t>(แผนชุมชน ปี 61)</t>
    </r>
  </si>
  <si>
    <t>พบสุข 2</t>
  </si>
  <si>
    <t>ผู้เสนอ นางสุมาลี  เพิ่มบุญ</t>
  </si>
  <si>
    <t>ทบทวนแผนชุมชน ปี 2562</t>
  </si>
  <si>
    <t>รอบ 3 (12)</t>
  </si>
  <si>
    <r>
      <t xml:space="preserve">โครงการติดตั้งกล้อง CCTV ชุมชนพบสุข 2 ม.5
</t>
    </r>
    <r>
      <rPr>
        <sz val="12"/>
        <rFont val="TH SarabunPSK"/>
        <family val="2"/>
      </rPr>
      <t>(แผนชุมชน ปี 62)</t>
    </r>
  </si>
  <si>
    <t>วิโรจน์พัฒนา</t>
  </si>
  <si>
    <r>
      <t xml:space="preserve">กองช่าง  </t>
    </r>
    <r>
      <rPr>
        <sz val="12"/>
        <rFont val="TH SarabunPSK"/>
        <family val="2"/>
      </rPr>
      <t>สำนักปลัดเทศบาล</t>
    </r>
    <r>
      <rPr>
        <strike/>
        <sz val="12"/>
        <rFont val="TH SarabunPSK"/>
        <family val="2"/>
      </rPr>
      <t xml:space="preserve">
</t>
    </r>
    <r>
      <rPr>
        <sz val="12"/>
        <rFont val="TH SarabunPSK"/>
        <family val="2"/>
      </rPr>
      <t xml:space="preserve">เป็นรายการเปลี่ยนแปลงจากแผนพัฒนาท้องถิ่นสี่ปี 
(พ.ศ. 2561-2564) ลำดับ  6 หน้า 95
</t>
    </r>
    <r>
      <rPr>
        <strike/>
        <sz val="12"/>
        <rFont val="TH SarabunPSK"/>
        <family val="2"/>
      </rPr>
      <t xml:space="preserve">
</t>
    </r>
  </si>
  <si>
    <t>ติดตั้งกล้อง CCTV  จำนวน  4  ชุด พร้อมป้ายโครงการ 1 ป้าย  (ตามมาตรฐานกระทรวงดิจิตัลเศรษฐกิจและสังคม )</t>
  </si>
  <si>
    <r>
      <t xml:space="preserve">โครงการติดตั้งกล้อง CCTV ชุมชนวิโรจน์พัฒนา ม.4
</t>
    </r>
    <r>
      <rPr>
        <sz val="12"/>
        <rFont val="TH SarabunPSK"/>
        <family val="2"/>
      </rPr>
      <t>(แผนชุมชน ปี 61)</t>
    </r>
  </si>
  <si>
    <t>ติดตั้งกล้อง CCTV พร้อมป้ายโครงการ จำนวน 1 ป้าย (ตามมาตรฐานกระทรวงดิจิตัลเศรษฐกิจและสังคม )</t>
  </si>
  <si>
    <t>รอบ 3 (10)</t>
  </si>
  <si>
    <r>
      <t xml:space="preserve">โครงการติดตั้งกล้อง CCTV  ชุมชนไมตรีพัฒนา ม.4
</t>
    </r>
    <r>
      <rPr>
        <sz val="12"/>
        <rFont val="TH SarabunPSK"/>
        <family val="2"/>
      </rPr>
      <t>(แผนชุมชน ปี 61)</t>
    </r>
  </si>
  <si>
    <t>เพิ่มเติม
ฉบับที่ 1</t>
  </si>
  <si>
    <t>(บาท)</t>
  </si>
  <si>
    <t>ชุมชน</t>
  </si>
  <si>
    <t>หมู่</t>
  </si>
  <si>
    <t>ประเภท</t>
  </si>
  <si>
    <t>งบประมาณ
ปี</t>
  </si>
  <si>
    <t>ลำดับจากแหล่งที่มาเดิม</t>
  </si>
  <si>
    <t>ปรากฏใน
แผนพัฒนาท้องถิ่นสี่ปี 
(พ.ศ. 2561-2564)</t>
  </si>
  <si>
    <t>หน่วยงานรับผิดชอบหลัก</t>
  </si>
  <si>
    <t>ระบุเหตุผลกรณีแก้ไข เปลี่ยนแปลง</t>
  </si>
  <si>
    <t>ผลที่คาดว่าจะได้รับ</t>
  </si>
  <si>
    <t>ตัวชี้วัด
(KPI)</t>
  </si>
  <si>
    <t>งบประมาณ</t>
  </si>
  <si>
    <t>วัตถุประสงค์</t>
  </si>
  <si>
    <t>ลำดับทบทวนแผนชุมชน ปี 2562</t>
  </si>
  <si>
    <t>ที่</t>
  </si>
  <si>
    <t>แผนงานการรักษาความสงบภายใน</t>
  </si>
  <si>
    <t>1. ยุทธศาสตร์ด้านการรักษาความปลอดภัยในชีวิตและทรัพย์สิน</t>
  </si>
  <si>
    <t>ข. ยุทธศาสตร์การพัฒนาขององค์กรปกครองส่วนท้องถิ่นในเขตจังหวัดที่ 9 ยุทธศาสตร์ด้านการรักษาความปลอดภัยในชีวิตและทรัพย์สิน</t>
  </si>
  <si>
    <t>ก. ยุทธศาสตร์จังหวัดที่ 4 การเสริมสร้างความมั่นคงทุกมิติ  เพื่อป้องกันสถาบันหลักของชาติ  และความปลอดภัยในชีวิตและทรัพย์สินของประชาชน</t>
  </si>
  <si>
    <t>เทศบาลตำบลปรุใหญ่</t>
  </si>
  <si>
    <t>แบบ ผ.02</t>
  </si>
  <si>
    <t>รายละเอียดโครงการพัฒนา</t>
  </si>
  <si>
    <t>แสนสุข 1</t>
  </si>
  <si>
    <t>เปลี่ยนแปลง ครั้งที่ 3</t>
  </si>
  <si>
    <t>ลูกหลานปู่คงพัฒนา</t>
  </si>
  <si>
    <t>คนชุม 3</t>
  </si>
  <si>
    <t>คนชุม 2</t>
  </si>
  <si>
    <t>พิกัด
ทางภูมิศาสตร์</t>
  </si>
  <si>
    <t>แผนงานเคหะและชุมชน</t>
  </si>
  <si>
    <t>แผนงานงบกลาง</t>
  </si>
  <si>
    <t>ตาลโหรนโนนตาชูพัฒนา</t>
  </si>
  <si>
    <t>ประชาชนมีน้ำใช้เพื่ออุปโภค-บริโภคทั่วถึง</t>
  </si>
  <si>
    <t xml:space="preserve">ร้อยละของประชาชนมีน้ำอุปโภค บริโภคเพิ่มขึ้น </t>
  </si>
  <si>
    <t>เพื่อให้ประชาชนมีน้ำใช้เพื่ออุปโภค-บริโภคอย่างทั่วถึง</t>
  </si>
  <si>
    <t>ร้อยละของประชาชนมีน้ำอุปโภค บริโภคเพิ่มขึ้น</t>
  </si>
  <si>
    <t>รวม  12  โครงการ</t>
  </si>
  <si>
    <t>เจาะบ่อบาดาลความลึกไม่น้อยกว่า 70.00 เมตร จำนวน 2 บ่อ พร้อมเครื่องสูบน้ำใต้ดิน (ซับเมอร์ส)  ขนาด 3 แรงม้า จำนวน 2 เครื่อง เครื่องสูบน้ำหอยโข่ง 5.5 แรงม้า จำนวน 2 เครื่อง  ป้ายโครงการจำนวน 1 ป้าย (ตามรูปแบบรายการและประมาณการที่เทศบาลกำหนด)</t>
  </si>
  <si>
    <t>เจาะบ่อบาดาลขนาด 4" ความลึกไม่น้อยกว่า 60.00 เมตร ป้ายโครงการจำนวน 1 ป้าย (ตามรูปแบบรายการและประมาณการที่เทศบาลกำหนด)</t>
  </si>
  <si>
    <t>หอถังสูง ขนาดความจุ  30  ลบ.ม. สูง 20 เมตร  (รูปทรงแชมเปญ) จำนวน  1 ถัง พร้อมถังเก็บน้ำใส 100 ลบ.ม.  พร้อมป้ายโครงการจำนวน  1  ป้าย (ตามรูปแบบรายการและประมาณการที่เทศบาลกำหนด)</t>
  </si>
  <si>
    <t>โครงการก่อสร้างหอถังเก็บน้ำรูปทรงแชมเปญพร้อมถังเก็บน้ำใส (คุ้มโสฬส) ชุมชนแสนสุข 3  ม.7</t>
  </si>
  <si>
    <t>เพิ่มเติม
ฉบับ 3</t>
  </si>
  <si>
    <t>พบสุข 1</t>
  </si>
  <si>
    <t>ประชาชนมีน้ำใช้เพื่ออุปโภค-บริโภคทั่วถึงและมีมาตรฐาน</t>
  </si>
  <si>
    <t xml:space="preserve">ร้อยละของประชาชนมีน้ำอุปโภค บริโภคตามมาตรฐานเพิ่มขึ้น </t>
  </si>
  <si>
    <t>เพื่อให้ประชาชนมีน้ำใช้เพื่ออุปโภค-บริโภคที่มีคุณภาพและได้มาตรฐาน</t>
  </si>
  <si>
    <r>
      <t xml:space="preserve">หอถังสูงและถังเก็บน้ำขนาด 100.00 ลบ.ม.  ขุดเจาะบ่อบาดาล ขนาด </t>
    </r>
    <r>
      <rPr>
        <sz val="13"/>
        <rFont val="Symbol"/>
        <family val="1"/>
        <charset val="2"/>
      </rPr>
      <t xml:space="preserve">Æ </t>
    </r>
    <r>
      <rPr>
        <sz val="13"/>
        <rFont val="TH SarabunPSK"/>
        <family val="2"/>
      </rPr>
      <t>6" ลึกไม่น้อยกว่า 75.00 ม. พร้อมปั้มสูบน้ำบาดาล ขนาด 3 แรงม้า พร้อมป้ายโครงการ จำนวน 1 ป้าย (ตามแบบเทศบาลกำหนด)</t>
    </r>
  </si>
  <si>
    <t>รอบ 3 (17)</t>
  </si>
  <si>
    <t xml:space="preserve">กองช่าง </t>
  </si>
  <si>
    <t>ระบายน้ำได้ดีและน้ำไม่ท่วมขังในพื้นที่ ประชาชนได้รับความสะดวกในการสัญจร</t>
  </si>
  <si>
    <t>ร้อยละประชาชนได้รับความสะดวกในการสัญจรเพิ่มขึ้น</t>
  </si>
  <si>
    <t>หน้าเทศ 62</t>
  </si>
  <si>
    <t>หน้าเทศ 61</t>
  </si>
  <si>
    <t>ผลการดำเนินงาน</t>
  </si>
  <si>
    <t xml:space="preserve">2.ยุทธศาสตร์การสานต่อแนวทางพระราชดำริ </t>
  </si>
  <si>
    <t>รวม  2  โครงการ</t>
  </si>
  <si>
    <t>สำนักปลัดเทศบาล
(งานพัฒนาชุมชน)</t>
  </si>
  <si>
    <t>ตำบลปรุใหญ่มีฐานข้อมูลทรัพยากร วัฒนธรรม และภูมิปัญญาท้องถิ่น</t>
  </si>
  <si>
    <t>ฐานข้อมูลของผู้เข้าร่วมโครงการ เพิ่มขึ้น</t>
  </si>
  <si>
    <t>ประชาชนในเขตพื้นที่ตำบลปรุใหญ่ และหน่วยงานภาครัฐและภาคเอกชน ในเขตพื้นที่ตำบลปรุใหญ่</t>
  </si>
  <si>
    <t>เพื่อส่งเสริมความร่วมมือและสร้างจิตสำนึกในการอนุรักษ์ทรัพยากร วัฒนธรรม และภูมิปัญญาท้องถิ่น</t>
  </si>
  <si>
    <t>หน้า</t>
  </si>
  <si>
    <t>แผนงานการเกษตร</t>
  </si>
  <si>
    <t>ไฟฟ้าสาธารณะ</t>
  </si>
  <si>
    <t>เพื่อพัฒนาระบบสาธารณูปโภคได้อย่างมาตรฐานและทั่วถึง</t>
  </si>
  <si>
    <t>ขยายเขตไฟฟ้า</t>
  </si>
  <si>
    <t>ถนน หินคลุก (ปรับปรุง)</t>
  </si>
  <si>
    <t>ประชาชนได้รับความสะดวกในการสัญจร</t>
  </si>
  <si>
    <t>เพื่อพัฒนาระบบสาธารณูปโภคให้ได้มาตรฐาน</t>
  </si>
  <si>
    <t>ท่อระบายน้ำ</t>
  </si>
  <si>
    <t>ระบายน้ำได้ดีและน้ำไม่ท่วมขังในพื้นที่</t>
  </si>
  <si>
    <t>รวมมิตรพัฒนา</t>
  </si>
  <si>
    <t>ถนน คสล</t>
  </si>
  <si>
    <t>ร่วมใจพัฒนาตะคองเก่า</t>
  </si>
  <si>
    <t>ถนน คสล (ปรับปรุง)</t>
  </si>
  <si>
    <t>กำแพงกันดิน</t>
  </si>
  <si>
    <t>ถนน ลาดยาง (ปรับปรุง)</t>
  </si>
  <si>
    <t>พบสุข</t>
  </si>
  <si>
    <t>ร่วมใจพัฒนาตะคอเก่า</t>
  </si>
  <si>
    <t xml:space="preserve"> -</t>
  </si>
  <si>
    <t>N1651084
E182896
N1650845
E182860</t>
  </si>
  <si>
    <t>ระบบประปามีกระแสไฟฟ้าสำหรับใช้ในการผลิตน้ำประปาเพื่อใช้ในการอุปโภค บริโภคของประชาชนอย่างทั่วถึง</t>
  </si>
  <si>
    <t>ร้อยละของประชาชนมีน้ำใช้เพื่อการอุปโภคบริโภคเพิ่มขึ้น</t>
  </si>
  <si>
    <t>ขยายเขตไฟฟ้า 1 เฟส พร้อมหม้อแปลง 30 Kva
(อุดหนุนการไฟฟ้าส่วนภูมิภาคจังหวัดนครราชสีมา)</t>
  </si>
  <si>
    <t xml:space="preserve"> กองช่าง</t>
  </si>
  <si>
    <t>อุดหนุนขยายเขตไฟฟ้า (500000)</t>
  </si>
  <si>
    <t>ขยายเขตไฟฟ้า (รวม 500000)</t>
  </si>
  <si>
    <t>โครงสร้างพื้นฐาน</t>
  </si>
  <si>
    <t>รวม  128  โครงการ</t>
  </si>
  <si>
    <t>ขยายเขตไฟฟ้าสาธารณะ ความยาว  240 ม.
(อุดหนุนการไฟฟ้าส่วนภูมิภาคจังหวัดนครราชสีมา)</t>
  </si>
  <si>
    <t>อุดหนุนโครงการขยายเขตไฟฟ้าสาธารณะทางไปบ้าน น.ส.วิไลลักษณ์ ชุมชนแสนสุข 3  ม.7</t>
  </si>
  <si>
    <t>กองช่าง
เป็นรายการเปลี่ยนแปลงจากแผนพัฒนาท้องถิ่นสี่ปี
(พ.ศ. 2561-2564) 
ลำดับ 21  หน้า 153</t>
  </si>
  <si>
    <t>ขยายเขตไฟฟ้าสาธารณะ ความยาว  300 ม.
(อุดหนุนการไฟฟ้าส่วนภูมิภาคจังหวัดนครราชสีมา)</t>
  </si>
  <si>
    <r>
      <t xml:space="preserve">อุดหนุนโครงการขยายเขตไฟฟ้าสาธารณะหลังประตู 4 สนามกีฬา 80 พรรษา ชุมชนแสนสุข 3  ม.7
</t>
    </r>
    <r>
      <rPr>
        <sz val="12"/>
        <rFont val="TH SarabunPSK"/>
        <family val="2"/>
      </rPr>
      <t>(แผนชุมชน ปี 61 )</t>
    </r>
  </si>
  <si>
    <t>กองช่าง
เป็นรายการเปลี่ยนแปลงจากแผนพัฒนาท้องถิ่นสี่ปี
(พ.ศ. 2561-2564) ลำดับ 20  หน้า 153</t>
  </si>
  <si>
    <t>ขยายเขตไฟฟ้าสาธารณะ ความยาว  800 ม.
(อุดหนุนการไฟฟ้าส่วนภูมิภาคจังหวัดนครราชสีมา)</t>
  </si>
  <si>
    <r>
      <t xml:space="preserve">อุดหนุนโครงการขยายเขตไฟฟ้าสาธารณะหลังสนามกีฬา 80 พรรษา  ซอยจำปาทอง  ชุมชนแสนสุข 3 ม.7
</t>
    </r>
    <r>
      <rPr>
        <sz val="12"/>
        <rFont val="TH SarabunPSK"/>
        <family val="2"/>
      </rPr>
      <t>(แผนชุมชน ปี 61 )</t>
    </r>
  </si>
  <si>
    <t>อุดหนุนโครงการขยายเขตไฟฟ้าเข้าประปาบาดาลขนาดใหญ่ บริเวณคุ้มโสฬส ชุมชนแสนสุข  3  ม.7</t>
  </si>
  <si>
    <t>ขยายเขตไฟฟ้า ความยาว 125.00 ม. 
(อุดหนุนการไฟฟ้าส่วนภูมิภาคจังหวัดนครราชสีมา)</t>
  </si>
  <si>
    <r>
      <t xml:space="preserve">อุดหนุนโครงการขยายเขตไฟฟ้าสาธารณะ ซอย 13/7 ชุมชนพบสุข 3 ม.5
</t>
    </r>
    <r>
      <rPr>
        <sz val="12"/>
        <rFont val="TH SarabunPSK"/>
        <family val="2"/>
      </rPr>
      <t>(แผนชุมชน ปี 61 )</t>
    </r>
  </si>
  <si>
    <t>N1654698
E182475
N1654778
E182499</t>
  </si>
  <si>
    <t>ขยายเขตไฟฟ้าสาธารณะ ความยาว80 ม.
(อุดหนุนการไฟฟ้าส่วนภูมิภาคจังหวัดนครราชสีมา)</t>
  </si>
  <si>
    <t>อุดหนุนโครงการขยายเขตไฟฟ้าสาธารณะ ซอย 13 ชุมชนพบสุข 3 ม.5</t>
  </si>
  <si>
    <t>เดินสายไฟ พร้อมติดตั้งดวงโคมไฟแสงสว่าง ยาว 300.00 ม. พร้อมติดตั้งป้ายโครงการ จำนวน 1 ป้าย
(อุดหนุนการไฟฟ้าส่วนภูมิภาคจังหวัดนครราชสีมา)</t>
  </si>
  <si>
    <t>อุดหนุนโครงการขยายเขตไฟฟ้าแสงสว่างจากบ้านนางสมศรีถึงสุดซอย ชุมชนพบสุข 2 ม.5</t>
  </si>
  <si>
    <t>ขยายเขตไฟฟ้า 
(อุดหนุนการไฟฟ้าส่วนภูมิภาคจังหวัดนครราชสีมา)</t>
  </si>
  <si>
    <t>อุดหนุนโครงการขยายเขตไฟฟ้าสาธารณะ หลังหมู่บ้านไชโยนคร 2 ชุมชนพบสุข 1 ม.5
แผนชุมชน ปี 2561</t>
  </si>
  <si>
    <t>ขยายเขตไฟฟ้า ความยาว 50.00 ม.
(อุดหนุนการไฟฟ้าส่วนภูมิภาคจังหวัดนครราชสีมา)</t>
  </si>
  <si>
    <t>อุดหนุนโครงการขยายเขตไฟฟ้า ซอยวิโรจน์พัฒนา 20  ชุมชนวิโรจน์พัฒนา   ม.4</t>
  </si>
  <si>
    <t>รวมเป็นโครงการเดียวกัน</t>
  </si>
  <si>
    <t>ขยายเขตไฟฟ้า ความยาว 120  ม.
(อุดหนุนการไฟฟ้าส่วนภูมิภาคจังหวัดนครราชสีมา)</t>
  </si>
  <si>
    <t>อุดหนุนโครงการขยายเขตไฟฟ้าสาธารณะ บริเวณสี่แยกร้านขายอุปกรณ์ก่อสร้าง ชุมชนไมตรีพัฒนา ม.4
แผนชุมชน ปี 2561</t>
  </si>
  <si>
    <t>N1654696
E183438
N1654829
E183393</t>
  </si>
  <si>
    <t>กองช่าง
เป็นรายการเปลี่ยนแปลงจากแผนพัฒนาท้องถิ่นสี่ปี
(พ.ศ. 2561-2564) ลำดับ  15 หน้า 152</t>
  </si>
  <si>
    <t>ขยายเขตไฟฟ้าสาธารณะ ความยาว  132 ม.
(อุดหนุนการไฟฟ้าส่วนภูมิภาคจังหวัดนครราชสีมา)</t>
  </si>
  <si>
    <t>อุดหนุนโครงการขยายเขตไฟฟ้าสาธารณะซอยรวมมิตร 2 จากบ้าน อาจารย์โรงเรียนอัสสัมชัญ ถึงคลองส่งน้ำ (ซอยข้างอู่เกื้อ) ชุมชนรวมมิตรพัฒนา ม.4</t>
  </si>
  <si>
    <t>อุดหนุนโครงการขยายเขตไฟฟ้าซอยรวมมิตร 2 ชุมชนรวมมิตรพัฒนา  ม.4
(แผนชุมชน ปี 61)</t>
  </si>
  <si>
    <t>N1659414
E183655
N1659284
E183622</t>
  </si>
  <si>
    <t>ขยายเขตไฟฟ้าพร้อมไฟฟ้าแสงสว่าง 137 เมตร
(อุดหนุนการไฟฟ้าส่วนภูมิภาคจังหวัดนครราชสีมา)</t>
  </si>
  <si>
    <t>อุดหนุนโครงการขยายเขตไฟฟ้าสาธารณะ จากบ้านผู้ใหญ่โค้ยถึงโนนเพล ม. 2</t>
  </si>
  <si>
    <t>N1659951
E183516
N1660034
E183547</t>
  </si>
  <si>
    <t>ขยายเขตไฟฟ้าสาธารณะ ความยาว 87 ม.
(อุดหนุนการไฟฟ้าส่วนภูมิภาคจังหวัดนครราชสีมา)</t>
  </si>
  <si>
    <t>อุดหนุนโครงการขยายเขตไฟฟ้าสาธารณะซอยบ้านนายมานิตย์ ซอย 7/2 ชุมชนร่วมใจพัฒนาตะคองเก่า ม.2</t>
  </si>
  <si>
    <t>N1660233
E183893
N1660224
E183821</t>
  </si>
  <si>
    <t>กองช่าง
เป็นรายการเปลี่ยนแปลงจากแผนพัฒนาท้องถิ่นสี่ปี
(พ.ศ. 2561-2564) ลำดับ 8  หน้า 151</t>
  </si>
  <si>
    <t>ขยายเขตไฟฟ้าสาธารณะ ความยาว 70 ม.
(อุดหนุนการไฟฟ้าส่วนภูมิภาคจังหวัดนครราชสีมา)</t>
  </si>
  <si>
    <t>อุดหนุนโครงการขยายเขตไฟฟ้าสาธารณะ ซอยบ้าน ส.ท.สมาน  วรรณรักษ์ ชุมชนร่วมใจพัฒนาตะคองเก่า ม.2</t>
  </si>
  <si>
    <t>N1660910
E182578
N1661038
E182785</t>
  </si>
  <si>
    <t>อุดหนุนโครงการขยายเขตไฟฟ้าสาธารณะหลังเวียนนา ชุมชนตาลโหรนโนนตาชูพัฒนา  ม.2</t>
  </si>
  <si>
    <t>N1660050
E181685
N1660365
E180981</t>
  </si>
  <si>
    <t>กองช่าง
เป็นรายการเปลี่ยนแปลงจากแผนพัฒนาท้องถิ่นสี่ปี
(พ.ศ. 2561-2564) ลำดับ  2 หน้า 150</t>
  </si>
  <si>
    <t>ขยายเขตไฟฟ้าสาธารณะ ความยาว 800 ม.
(อุดหนุนการไฟฟ้าส่วนภูมิภาคจังหวัดนครราชสีมา)</t>
  </si>
  <si>
    <t>อุดหนุนโครงการขยายเขตไฟฟ้าสาธารณะซอยฟาร์มหมู ถึงสุดเขตเทศบาลตำบลปรุใหญ่ ชุมชนคนชุม 3 ม.1</t>
  </si>
  <si>
    <t>คนชุม2</t>
  </si>
  <si>
    <t>กองช่าง
เป็นรายการเปลี่ยนแปลงจากแผนพัฒนาท้องถิ่นสี่ปี
(พ.ศ. 2561-2564) ลำดับ 1  หน้า 150</t>
  </si>
  <si>
    <t>ขยายเขตไฟฟ้าสาธารณะ ความยาว 100 ม.
(อุดหนุนการไฟฟ้าส่วนภูมิภาคจังหวัดนครราชสีมา)</t>
  </si>
  <si>
    <t>อุดหนุนโครงการขยายเขตไฟฟ้าสาธารณะจากสนามกีฬาโนนโพธิ์ไปทางทิศตะวันออก ชุมชนคนชุม 2 ม.1</t>
  </si>
  <si>
    <t>คนชุม</t>
  </si>
  <si>
    <t>N1659072
E182708
N1659071
E182610</t>
  </si>
  <si>
    <t>ขยายเขตไฟฟ้าพร้อมไฟฟ้าแสงสว่าง ยาว 100เมตร 
(อุดหนุนการไฟฟ้าส่วนภูมิภาคจังหวัดนครราชสีมา)</t>
  </si>
  <si>
    <t>อุดหนุนโครงการขยายเขตไฟฟ้าสาธารณะ ซอยบ้านนายแปว ม. 1</t>
  </si>
  <si>
    <t>กระจกนูน</t>
  </si>
  <si>
    <t>กระจกนูน พร้อมติดตั้ง จำนวน 10 ตัว 
(ตามแบบเทศบาลกำหนด)</t>
  </si>
  <si>
    <t>เพื่อป้องกันและรักษาความปลอดภัยในชีวิตและทรัพย์สินของประชาชน</t>
  </si>
  <si>
    <t>โครงการติดตั้งกระจกนูน 
ชุมชนแสนสุข 3 ม.7</t>
  </si>
  <si>
    <t>N1651254
E182918
N1651244
E182994</t>
  </si>
  <si>
    <t xml:space="preserve"> กองช่าง
เป็นรายการเปลี่ยนแปลงจากแผนพัฒนาท้องถิ่นสี่ปี 
(พ.ศ. 2561-2564) ลำดับ 48  หน้า115</t>
  </si>
  <si>
    <r>
      <t xml:space="preserve">ท่อระบายน้ำคอนกรีตเสริมเหล็ก ปากลิ้นราง ชั้น 3  </t>
    </r>
    <r>
      <rPr>
        <sz val="14"/>
        <rFont val="Symbol"/>
        <family val="1"/>
        <charset val="2"/>
      </rPr>
      <t>Æ</t>
    </r>
    <r>
      <rPr>
        <sz val="14"/>
        <rFont val="TH SarabunPSK"/>
        <family val="2"/>
      </rPr>
      <t>0.40  ม. ความยาวท่อรวมบ่อพัก 75.00 ม. บ่อพัก จำนวน 8 บ่อ พร้อมติดตั้งป้ายโครงการ จำนวน 1 ป้าย (ตามรูปแบบรายการและประมาณการที่เทศบาลกำหนด)</t>
    </r>
  </si>
  <si>
    <r>
      <t xml:space="preserve">โครงการก่อสร้างท่อระบายน้ำหน้าศาลาคุ้มโสฬส (ข้างบ้านยายภาพ) ชุมชนแสนสุข 3 ม.7
</t>
    </r>
    <r>
      <rPr>
        <sz val="12"/>
        <rFont val="TH SarabunPSK"/>
        <family val="2"/>
      </rPr>
      <t>(แผนชุมชน ปี 61)</t>
    </r>
  </si>
  <si>
    <t>ถนน หินคลุก</t>
  </si>
  <si>
    <t>ถนนหินคลุก กว้าง 5.00 ม. ยาว 300.00 ม. หนา 0.15 ม. หรือพื้นที่ดำเนินการก่อสร้างไม่น้อยกว่า 1,500.00 ตร.ม. พร้อมป้ายโครงการจำนวน 1 ป้าย (ตามรูปแบบรายการและประมาณการที่เทศบาลกำหนด)</t>
  </si>
  <si>
    <t>N1652875
E182858
N1652869
E182370</t>
  </si>
  <si>
    <t xml:space="preserve"> กองช่าง
เป็นรายการเปลี่ยนแปลงจากแผนพัฒนาท้องถิ่นสี่ปี 
(พ.ศ. 2561-2564) ลำดับ 50  หน้า116</t>
  </si>
  <si>
    <t>ถนนหินคลุก กว้าง 4.00 ม. ยาว 480.00 ม. หนา 0.15 ม. หรือพื้นที่ดำเนินการก่อสร้างไม่น้อยกว่า 1,920.00 ตร.ม. พร้อมป้ายโครงการจำนวน 1 ป้าย (ตามรูปแบบรายการและประมาณการที่เทศบาลกำหนด)</t>
  </si>
  <si>
    <t>โครงการก่อสร้างถนนหินคลุกหลังสำนักงานเทศบาลตำบลปรุใหญ่ แห่งใหม่ ชุมชนแสนสุข 3 ม.7</t>
  </si>
  <si>
    <t xml:space="preserve">ถนนคอนกรีตเสริมเหล็ก  กว้าง 5.00 ม.    ยาว 235.00 ม. หนา 0.15 ม. หรือพื้นที่ดำเนินการก่อสร้างไม่น้อยกว่า  1,175.00  ตร.ม. พร้อมไหล่ทางหินคลุกกว้าง 0.50 ม. ยาว 235.00 ม. หนา 0.15 ม. ทั้งสองข้าง  พร้อมป้ายโครงการจำนวน 1 ป้าย (ตามแบบเทศบาลกำหนด)   </t>
  </si>
  <si>
    <t>โครงการก่อสร้างถนนคอนกรีตเสริมเหล็ก สายทางข้างวัดป่าแสงธรรมพรหมรังสีฝั่งทิศตะวันตก ชุมชนแสนสุข 3   ม.7</t>
  </si>
  <si>
    <t>N1652851
E183224
N1652821
E183090</t>
  </si>
  <si>
    <t xml:space="preserve"> กองช่าง
เป็นรายการเปลี่ยนแปลงจากแผนพัฒนาท้องถิ่นสี่ปี 
(พ.ศ. 2561-2564) ลำดับ 52 หน้า116</t>
  </si>
  <si>
    <t xml:space="preserve">ถนนคอนกรีตเสริมเหล็ก  กว้าง 4.00 ม.    ยาว 140.00 ม. หนา 0.15 ม. หรือพื้นที่ดำเนินการก่อสร้างไม่น้อยกว่า  560.00  ตร.ม. พร้อมไหล่ทางหินคลุกกว้าง 0.50 ม. ยาว 140.00 ม. หนา 0.15 ม. ทั้งสองข้าง  พร้อมป้ายโครงการจำนวน 1 ป้าย (ตามรูปแบบรายการและประมาณการที่เทศบาลกำหนด)   </t>
  </si>
  <si>
    <t>โครงการก่อสร้างถนนคอนกรีตเสริมเหล็กซอยด่วนพี่เป้า ชุมชนแสนสุข 3 ม.7</t>
  </si>
  <si>
    <t>N1652821
E183090
N1652854
E183225</t>
  </si>
  <si>
    <t xml:space="preserve"> กองช่าง
เป็นรายการเปลี่ยนแปลงจากแผนพัฒนาท้องถิ่นสี่ปี 
(พ.ศ. 2561-2564) ลำดับ 51  หน้า116</t>
  </si>
  <si>
    <t xml:space="preserve">ถนนคอนกรีตเสริมเหล็ก  กว้าง 4.00 ม.    ยาว 313.00 ม. หนา 0.15 ม. หรือพื้นที่ดำเนินการก่อสร้างไม่น้อยกว่า  1,252.00  ตร.ม. พร้อมไหล่ทางหินคลุกกว้าง 0.50 ม. ยาว 313.00 ม. หนา 0.15 ม. ทั้งสองข้าง  พร้อมป้ายโครงการจำนวน 1 ป้าย (ตามรูปแบบรายการและประมาณการที่เทศบาลกำหนด)   </t>
  </si>
  <si>
    <t xml:space="preserve"> กองช่าง
เป็นรายการเปลี่ยนแปลงจากแผนพัฒนาท้องถิ่นสี่ปี 
(พ.ศ. 2561-2564) ลำดับ 49  หน้า115</t>
  </si>
  <si>
    <t xml:space="preserve">ถนนคอนกรีตเสริมเหล็ก  กว้าง 3.00 ม.    ยาว 240.00 ม. หนา 0.15 ม. หรือพื้นที่ดำเนินการก่อสร้างไม่น้อยกว่า  720.00  ตร.ม.   พร้อมป้ายโครงการจำนวน 1 ป้าย (ตามรูปแบบรายการและประมาณการที่เทศบาลกำหนด)   </t>
  </si>
  <si>
    <t>โครงการก่อสร้างถนนคอนกรีตเสริมเหล็กทางไปบ้าน น.ส.วิไลลักษณ์ ชุมชนแสนสุข 3 ม.7</t>
  </si>
  <si>
    <t xml:space="preserve">ถนนคอนกรีตเสริมเหล็ก  กว้าง 4.00 ม.    ยาว 171.00 ม. หนา 0.15 ม. หรือพื้นที่ดำเนินการก่อสร้างไม่น้อยกว่า  684.00  ตร.ม. พร้อมไหล่ทางหินคลุกกว้าง 0.50 ม. ยาว 171.00 ม. หนา 0.15 ม. ทั้งสองข้าง  พร้อมป้ายโครงการจำนวน 1 ป้าย (ตามรูปแบบรายการและประมาณการที่เทศบาลกำหนด)   </t>
  </si>
  <si>
    <t>โครงการก่อสร้างถนนคอนกรีตเสริมเหล็ก ซอยยอดสิงห์ ชุมชนแสนสุข 3  ม.7</t>
  </si>
  <si>
    <t xml:space="preserve">ถนนคอนกรีตเสริมเหล็ก  กว้าง 5.00 ม.    ยาว 300.00 ม. หนา 0.15 ม. หรือพื้นที่ดำเนินการก่อสร้างไม่น้อยกว่า  1,500.00  ตร.ม. พร้อมไหล่ทางหินคลุกกว้าง 0.50 ม. ยาว 300.00 ม. หนา 0.15 ม. ทั้งสองข้าง  พร้อมป้ายโครงการจำนวน 1 ป้าย (ตามรูปแบบรายการและประมาณการที่เทศบาลกำหนด)   </t>
  </si>
  <si>
    <t>โครงการก่อสร้างถนนคอนกรีตเสริมเหล็ก สายทางข้างสนามกีฬา 80 พรรษาฝั่งทิศตะวันตก ชุมชนแสนสุข 3  ม.7</t>
  </si>
  <si>
    <t>ถนนคอนกรีตเสริมเหล็ก  กว้าง 5.00 ม.  ยาว 299.00 ม. หนา 0.15 ม. ไหล่ทางหินคลุกกว้างข้างละ 0.50 ม. หรือพื้นที่ก่อสร้างผิวจราจรไม่น้อยกว่า  1,495.00  ตร.ม.   พร้อมป้ายโครงการจำนวน 1 ป้าย (ตามรูปแบบรายการและประมาณการที่เทศบาลกำหนด)</t>
  </si>
  <si>
    <t>รอบ 2 (17)</t>
  </si>
  <si>
    <t>ผู้เสนอ น.ส.สมฤดี  วัฒนภารดร</t>
  </si>
  <si>
    <t>กระจกนูน พร้อมติดตั้ง จำนวน 5 ตัว (ตามแบบเทศบาลกำหนด)</t>
  </si>
  <si>
    <r>
      <t xml:space="preserve">ติดตั้งกระจกนูนส่องทางแยก หมู่บ้านโพธิ์กลางวิลล่า  ชุมชนแสนสุข 1 ม.7
</t>
    </r>
    <r>
      <rPr>
        <sz val="12"/>
        <rFont val="TH SarabunPSK"/>
        <family val="2"/>
      </rPr>
      <t>(แผนชุมชน ปี 62)</t>
    </r>
  </si>
  <si>
    <r>
      <t xml:space="preserve">ท่อระบายน้ำคอนกรีตเสริมเหล็ก ปากลิ้นราง ชั้น 3  </t>
    </r>
    <r>
      <rPr>
        <sz val="14"/>
        <rFont val="Symbol"/>
        <family val="1"/>
        <charset val="2"/>
      </rPr>
      <t>Æ</t>
    </r>
    <r>
      <rPr>
        <sz val="14"/>
        <rFont val="TH SarabunPSK"/>
        <family val="2"/>
      </rPr>
      <t>0.40  ม. ยาว 229 ม.  พร้อมติดตั้งป้ายโครงการ จำนวน 1 ป้าย (ตามรูปแบบรายการและประมาณการที่เทศบาลกำหนด)</t>
    </r>
  </si>
  <si>
    <t>รอบ 2 (15)</t>
  </si>
  <si>
    <r>
      <t>โครงการก่อสร้างท่อระบายน้ำ ซอย 3/5 ชุมชนแสนสุข 1 ม.7
(</t>
    </r>
    <r>
      <rPr>
        <sz val="12"/>
        <rFont val="TH SarabunPSK"/>
        <family val="2"/>
      </rPr>
      <t>แผนชุมชน ปี 61)</t>
    </r>
  </si>
  <si>
    <r>
      <t>โครงการก่อสร้างท่อระบายน้ำ ซอย 3/4 ชุมชนแสนสุข 1 ม.7
(</t>
    </r>
    <r>
      <rPr>
        <sz val="12"/>
        <rFont val="TH SarabunPSK"/>
        <family val="2"/>
      </rPr>
      <t>แผนชุมชน ปี 61)</t>
    </r>
  </si>
  <si>
    <t>N1653696
E182819
N1653548
E182905</t>
  </si>
  <si>
    <t xml:space="preserve"> กองช่าง
เป็นรายการเปลี่ยนแปลงจากแผนพัฒนาท้องถิ่นสี่ปี 
(พ.ศ. 2561-2564) ลำดับ 44 หน้า 114</t>
  </si>
  <si>
    <r>
      <t xml:space="preserve">ท่อระบายน้ำคอนกรีตเสริมเหล็ก ปากลิ้นราง ชั้น 3  </t>
    </r>
    <r>
      <rPr>
        <sz val="14"/>
        <rFont val="Symbol"/>
        <family val="1"/>
        <charset val="2"/>
      </rPr>
      <t>Æ</t>
    </r>
    <r>
      <rPr>
        <sz val="14"/>
        <rFont val="TH SarabunPSK"/>
        <family val="2"/>
      </rPr>
      <t>0.40  ม. ความยาวท่อรวมบ่อพัก 360.00 ม. บ่อพัก จำนวน 37 บ่อ พร้อมติดตั้งป้ายโครงการ จำนวน 1 ป้าย (ตามรูปแบบรายการและประมาณการที่เทศบาลกำหนด)</t>
    </r>
  </si>
  <si>
    <t>โครงการก่อสร้างท่อระบายน้ำ ซอยแสนสุข 8/2 ชุมชนแสนสุข 1 ม.7</t>
  </si>
  <si>
    <t>แสนสุข</t>
  </si>
  <si>
    <t>บ้านเลียบ</t>
  </si>
  <si>
    <t>ประตูม้วน</t>
  </si>
  <si>
    <t>ประชาชนได้ ศาลาอเนกประสงค์สำหรับทำกิจกรรมสาธารณะส่วนร่วม</t>
  </si>
  <si>
    <t>ร้อยละประชาชนได้ใช้ประโยชน์ร่วมกันเพิ่มขึ้น</t>
  </si>
  <si>
    <t>ติดตั้งประตูม้วนศาลาอเนกประสงค์ (รอบศาลา)  พร้อมป้ายโครงการจำนวน 1 ป้าย (ตามแบบเทศบาลกำหนด)</t>
  </si>
  <si>
    <t>รอบ 3 (14)</t>
  </si>
  <si>
    <r>
      <t>โครงการติดตั้งประตูม้วนศาลาอเนกประสงค์ ชุมชนบ้านเลียบ ม.6
(</t>
    </r>
    <r>
      <rPr>
        <sz val="12"/>
        <rFont val="TH SarabunPSK"/>
        <family val="2"/>
      </rPr>
      <t>แผนชุมชน ปี 61)</t>
    </r>
  </si>
  <si>
    <t>ผู้เสนอ นางวิไลวรรณ ฝอยตะคุ</t>
  </si>
  <si>
    <r>
      <t xml:space="preserve">ท่อระบายน้ำคอนกรีตเสริมเหล็ก ปากลิ้นราง ชั้น 3 </t>
    </r>
    <r>
      <rPr>
        <sz val="14"/>
        <rFont val="Symbol"/>
        <family val="1"/>
        <charset val="2"/>
      </rPr>
      <t>Æ</t>
    </r>
    <r>
      <rPr>
        <sz val="14"/>
        <rFont val="TH SarabunPSK"/>
        <family val="2"/>
      </rPr>
      <t xml:space="preserve"> 0.40 เมตร ยาว 580 ม. บ่อพักจำนวน 18 บ่อ พร้อมป้ายโครงการ จำนวน 1 ป้าย (ตามรูปแบบรายการและประมาณการที่เทศบาลกำหนด)</t>
    </r>
  </si>
  <si>
    <t>รอบ 2 (13)</t>
  </si>
  <si>
    <r>
      <t>โครงการวางท่อระบายน้ำ ซอย 14/2  ชุมชนพบสุข 3 ม.5
(</t>
    </r>
    <r>
      <rPr>
        <sz val="12"/>
        <rFont val="TH SarabunPSK"/>
        <family val="2"/>
      </rPr>
      <t>แผนชุมชน ปี 2562)</t>
    </r>
  </si>
  <si>
    <r>
      <t xml:space="preserve">ท่อระบายน้ำคอนกรีตเสริมเหล็ก ปากลิ้นราง ชั้น 3  </t>
    </r>
    <r>
      <rPr>
        <sz val="14"/>
        <rFont val="Symbol"/>
        <family val="1"/>
        <charset val="2"/>
      </rPr>
      <t>Æ</t>
    </r>
    <r>
      <rPr>
        <sz val="14"/>
        <rFont val="TH SarabunPSK"/>
        <family val="2"/>
      </rPr>
      <t xml:space="preserve"> 0.60 เมตร ความยาวรวมบ่อพัก 253.00 ม. บ่อพักจำนวน  25 บ่อ   พร้อมคืนผิวจราจรคอนกรีตเสริมเหล็ก กว้าง 1 ม. ยาว 253 ม. หนา 0.15 ม. หรือพื้นที่คืนผิวจราจรรวมฝาบ่อพักไม่น้อยกว่า 253 ม. พร้อมป้ายโครงการจำนวน 1 ป้าย (ตามรูปแบบรายการและประมาณการที่เทศบาลกำหนด)</t>
    </r>
  </si>
  <si>
    <t>โครงการก่อสร้างท่อระบายน้ำคอนกรีตเสริมเหล็ก หมู่บ้านไชโยนคร 1 ชุมชนพบสุข 2 ม.5</t>
  </si>
  <si>
    <t>N 1654436
E 182619</t>
  </si>
  <si>
    <t xml:space="preserve"> กองช่าง
เป็นรายการเปลี่ยนแปลงจากแผนพัฒนาท้องถิ่นสี่ปี 
(พ.ศ. 2561-2564) ลำดับ 37หน้า111</t>
  </si>
  <si>
    <t>ถนนคอนกรีตเสริมเหล็ก กว้าง 5 ม. ยาว 249 ม. หนา 0.15 ม. หรือพื้นที่ดำเนินการไม่น้อยกว่า  1,245 ตร.ม.  พร้อมไหล่ทางหินคลุก กว้าง 0.50 ม. ยาว 249 ม.  หนา 0.15 ม. ทั้งสองข้าง  พร้อมป้ายโครงการจำนวน 1 ป้าย (ตามแบบเทศบาลกำหนด)</t>
  </si>
  <si>
    <t>รอบ 2 (11)</t>
  </si>
  <si>
    <t>โครงการก่อสร้างถนนคอนกรีตเสริมเหล็ก ซอยพบสุข 12/5 ชุมชนพบสุข 1 ม.5</t>
  </si>
  <si>
    <t>N1654144
E183350
N1654174
E183349</t>
  </si>
  <si>
    <t xml:space="preserve"> กองช่าง
เป็นรายการเปลี่ยนแปลงจากแผนพัฒนาท้องถิ่นสี่ปี 
(พ.ศ. 2561-2564) ลำดับ 31หน้า109</t>
  </si>
  <si>
    <r>
      <t xml:space="preserve">ท่อระบายน้ำคอนกรีตเสริมเหล็ก ปากลิ้นราง ชั้น 3  </t>
    </r>
    <r>
      <rPr>
        <sz val="14"/>
        <rFont val="Symbol"/>
        <family val="1"/>
        <charset val="2"/>
      </rPr>
      <t>Æ</t>
    </r>
    <r>
      <rPr>
        <sz val="14"/>
        <rFont val="TH SarabunPSK"/>
        <family val="2"/>
      </rPr>
      <t>0.40  ม. ความยาวท่อรวมบ่อพัก 60.00 ม. บ่อพัก จำนวน 8 บ่อ พร้อมติดตั้งป้ายโครงการ จำนวน 1 ป้าย (ตามรูปแบบรายการและประมาณการที่เทศบาลกำหนด)</t>
    </r>
  </si>
  <si>
    <t>โครงการก่อสร้างท่อระบายน้ำ ซอย 9 ชุมชนวิโรจน์พัฒนา ม.4
(แผนชุมชน ปี 61)</t>
  </si>
  <si>
    <t>ถนนคอนกรีตเสริมเหล็ก กว้าง 6 ม. ยาว 390 ม. หนา 0.15 ม.  พร้อมป้ายโครงการ จำนวน  1 ป้าย (ตามรูปแบบรายการและประมาณการที่เทศบาลกำหนด)</t>
  </si>
  <si>
    <t>รอบ 3 (9)</t>
  </si>
  <si>
    <r>
      <t>โครงการก่อสร้างถนนคอนกรีตเสริมเหล็ก ซอยวิโรจน์พัฒนา  ชุมชนวิโรจน์พัฒนา ม.4
(</t>
    </r>
    <r>
      <rPr>
        <sz val="12"/>
        <rFont val="TH SarabunPSK"/>
        <family val="2"/>
      </rPr>
      <t>แผนชุมชน ปี 61)</t>
    </r>
  </si>
  <si>
    <t xml:space="preserve"> กองช่าง
เป็นรายการเปลี่ยนแปลงจากแผนพัฒนาท้องถิ่นสี่ปี 
(พ.ศ. 2561-2564) ลำดับ  26 หน้า108</t>
  </si>
  <si>
    <t>ถนนหินคลุก กว้าง 4.00 ม. ยาว 76.00 ม. หนา 0.20 ม. หรือพื้นที่ดำเนินการก่อสร้างไม่น้อยกว่า 304.00 ตร.ม.  (ตามรูปแบบรายการและประมาณการที่เทศบาลกำหนด)</t>
  </si>
  <si>
    <t>โครงการก่อสร้างถนนหินคลุก ซอยเจริญพัฒน์ ซอย 2 ชุมชนรวมมิตรพัฒนา ม.4</t>
  </si>
  <si>
    <t>ถนนคอนกรีตเสริมเหล็ก กว้าง 6 ม. ยาว 34 ม. หนา 0.25 ม.  พร้อมป้ายโครงการ จำนวน  1 ป้าย (ตามรูปแบบรายการและประมาณการที่เทศบาลกำหนด)</t>
  </si>
  <si>
    <t>รอบ 2 (8)</t>
  </si>
  <si>
    <r>
      <t>โครงการก่อสร้างถนนคอนกรีตเสริมเหล็ก ตัดถนน 304  (ปากทางเข้าหนึ่งวัสดุก่อสร้าง) ชุมชนรวมมิตรพัฒนา ม.4
(</t>
    </r>
    <r>
      <rPr>
        <sz val="12"/>
        <rFont val="TH SarabunPSK"/>
        <family val="2"/>
      </rPr>
      <t>แผนชุมชน ปี 61)</t>
    </r>
  </si>
  <si>
    <t>หลอดไฟฟ้าสาธารณะ</t>
  </si>
  <si>
    <t>ผู้เสนอ นางมลิวัลย์   คเชนทร์ชาติ</t>
  </si>
  <si>
    <t>เปลี่ยนหลอดไฟฟ้าสาธารณะเป็นหลอด LED</t>
  </si>
  <si>
    <t>รอบ 2 (10)</t>
  </si>
  <si>
    <r>
      <t>โครงการเปลี่ยนหลอดไฟฟ้าสาธารณะเป็นหลอด LED  ชุมชนไมตรีพัฒนา ม.4
(</t>
    </r>
    <r>
      <rPr>
        <sz val="12"/>
        <rFont val="TH SarabunPSK"/>
        <family val="2"/>
      </rPr>
      <t>แผนชุมชน ปี 62)</t>
    </r>
  </si>
  <si>
    <t>ทางเท้า</t>
  </si>
  <si>
    <t>N1653859
E183314
N1653852
E183130</t>
  </si>
  <si>
    <t xml:space="preserve"> กองช่าง
เป็นรายการเปลี่ยนแปลงจากแผนพัฒนาท้องถิ่นสี่ปี 
(พ.ศ. 2561-2564) ลำดับ32หน้า110</t>
  </si>
  <si>
    <t>ทางเท้า กว้าง 1.00 ม. ยาวรวม 200.00 ม. หรือพื้นที่ดำเนินการไม่น้อยกว่า 200.00 ตร.ม. พร้อมติดตั้งป้ายโครงการ จำนวน 1 ป้าย (ตามรูปแบบรายการและประมาณการที่เทศบาลกำหนด)</t>
  </si>
  <si>
    <t>โครงการก่อสร้างทางเท้าหน้าร้านก๋วยเตี๋ยวเมืองโอ่ง ชุมชนไมตรีพัฒนา ม.4</t>
  </si>
  <si>
    <t>N1653856
E183130</t>
  </si>
  <si>
    <t xml:space="preserve"> กองช่าง
เป็นรายการเปลี่ยนแปลงจากแผนพัฒนาท้องถิ่นสี่ปี 
(พ.ศ. 2561-2564) ลำดับ 33 หน้า110</t>
  </si>
  <si>
    <t xml:space="preserve">ปรับปรุงถนนลาดยางแอสฟัสท์ติกคอนกรีต กว้าง 5.00 ม. ยาวรวม 380.00 ม. หนา 0.05 ม. หรือพื้นที่ดำเนินการไม่น้อยกว่า 1,900.00 ตร.ม. พร้อมป้ายโครงการ จำนวน 1 ป้าย (ตามรูปแบบรายการและประมาณการที่เทศบาลกำหนด) </t>
  </si>
  <si>
    <t>โครงการปรับปรุงถนนลาดยางแอสฟัสท์ติกคอนกรีตหน้าร้านก๋วยเตี๋ยวเมืองโอ่ง ชุมชนไมตรีพัฒนา ม.4</t>
  </si>
  <si>
    <t>ฝารางระบายน้ำ (ปรับปรุง)</t>
  </si>
  <si>
    <t xml:space="preserve"> กองช่าง
เป็นรายการเปลี่ยนแปลงจากแผนพัฒนาท้องถิ่นสี่ปี 
(พ.ศ. 2561-2564) ลำดับ 24 หน้า 107</t>
  </si>
  <si>
    <t>ปรับปรุงฝารางระบายน้ำ กว้าง 0.80 ม. หนา 0.15 ม. ยาว 19.00 ม. (ตามรูปแบบรายการและประมาณการที่เทศบาลกำหนด)</t>
  </si>
  <si>
    <t>โครงการปรับปรุงฝารางระบายน้ำ ตั้งแต่สุดเขตเทศบาลนครนครราชสีมาเชื่อมเขตเทศบาลตำบลบ้านใหม่ ม.3</t>
  </si>
  <si>
    <t>N1656972
E182551
N1656979
E182387</t>
  </si>
  <si>
    <t xml:space="preserve"> กองช่าง
เป็นรายการเปลี่ยนแปลงจากแผนพัฒนาท้องถิ่นสี่ปี 
(พ.ศ. 2561-2564) ลำดับ 25หน้า107</t>
  </si>
  <si>
    <r>
      <t xml:space="preserve">ท่อระบายน้ำคอนกรีตเสริมเหล็ก ปากลิ้นราง ชั้น 3  </t>
    </r>
    <r>
      <rPr>
        <sz val="14"/>
        <rFont val="Symbol"/>
        <family val="1"/>
        <charset val="2"/>
      </rPr>
      <t>Æ</t>
    </r>
    <r>
      <rPr>
        <sz val="14"/>
        <rFont val="TH SarabunPSK"/>
        <family val="2"/>
      </rPr>
      <t>0.40  ม. ความยาวท่อรวมบ่อพัก 165.00 ม. บ่อพัก จำนวน 17 บ่อ พร้อมติดตั้งป้ายโครงการ จำนวน 1 ป้าย (ตามรูปแบบรายการและประมาณการที่เทศบาลกำหนด)</t>
    </r>
  </si>
  <si>
    <t>โครงการก่อสร้างท่อระบายน้ำริมถนนมุขมนตรี (ฝั่งซ้าย) ชุมชนหนองหอย ม.3</t>
  </si>
  <si>
    <t xml:space="preserve"> กองช่าง
เป็นรายการเปลี่ยนแปลงจากแผนพัฒนาท้องถิ่นสี่ปี 
(พ.ศ. 2561-2564) ลำดับ 16 หน้า 105</t>
  </si>
  <si>
    <r>
      <t xml:space="preserve">ท่อระบายน้ำคอนกรีตเสริมเหล็ก ปากลิ้นราง ชั้น 3  </t>
    </r>
    <r>
      <rPr>
        <sz val="14"/>
        <rFont val="Symbol"/>
        <family val="1"/>
        <charset val="2"/>
      </rPr>
      <t>Æ</t>
    </r>
    <r>
      <rPr>
        <sz val="14"/>
        <rFont val="TH SarabunPSK"/>
        <family val="2"/>
      </rPr>
      <t>0.40  ม. ความยาวท่อรวมบ่อพัก 190.00 ม. บ่อพัก จำนวน 19 บ่อ พร้อมติดตั้งป้ายโครงการ จำนวน 1 ป้าย (ตามรูปแบบรายการและประมาณการที่เทศบาลกำหนด)</t>
    </r>
  </si>
  <si>
    <t>โครงการก่อสร้างท่อระบายน้ำหลังศุภโชคค้าไม้ถึงหอพักบ้านยายผัด ชุมชนลูกหลานปู่คงพัฒนา ม.2</t>
  </si>
  <si>
    <t>ถนนหินคลุก กว้าง 4 ม. ยาว 200 ม. หนา 0.20 ม. หรือพื้นที่ดำเนินการไม่น้อยกว่า  800 ตร.ม.   (ตามแบบเทศบาลกำหนด)</t>
  </si>
  <si>
    <r>
      <t xml:space="preserve">โครงการปรับปรุงถนนหินคลุกบ้านนายสมควร  ราศรี ม.2
</t>
    </r>
    <r>
      <rPr>
        <sz val="12"/>
        <rFont val="TH SarabunPSK"/>
        <family val="2"/>
      </rPr>
      <t>(แผนชุมชน ปี 61)</t>
    </r>
    <r>
      <rPr>
        <sz val="16"/>
        <rFont val="TH SarabunPSK"/>
        <family val="2"/>
      </rPr>
      <t xml:space="preserve">
</t>
    </r>
  </si>
  <si>
    <t xml:space="preserve">ปรับปรุงถนนคอนกรีตเสริมเหล็ก กว้าง 3 ม. ยาว 15 ม. (ตามรูปแบบรายการและประมาณการที่เทศบาลกำหนด)   </t>
  </si>
  <si>
    <t>รอบ 3 (6)</t>
  </si>
  <si>
    <r>
      <t xml:space="preserve">โครงการปรับปรุงถนนคอนกรีตเสริมเหล็ก สามแยกคุ้มโนนเพล-สุดซอย ชุมชนลูกหลานปู่คงพัฒนา ม.2
</t>
    </r>
    <r>
      <rPr>
        <sz val="12"/>
        <rFont val="TH SarabunPSK"/>
        <family val="2"/>
      </rPr>
      <t>(แผนชุมชน ปี 61)</t>
    </r>
  </si>
  <si>
    <t xml:space="preserve"> กองช่าง
เป็นรายการเปลี่ยนแปลงจากแผนพัฒนาท้องถิ่นสี่ปี 
(พ.ศ. 2561-2564) ลำดับ 13  หน้า 104</t>
  </si>
  <si>
    <t xml:space="preserve">ปรับปรุงถนนคอนกรีตเสริมเหล็ก  กว้าง 4.00 ม.    ยาว 100.00 ม. หนา 0.15 ม. หรือพื้นที่ดำเนินการก่อสร้างไม่น้อยกว่า  400.00  ตร.ม. พร้อมไหล่ทางหินคลุกกว้าง 0.50 ม. ยาว 100.00 ม. หนา 0.15 ม. ทั้งสองข้าง  พร้อมป้ายโครงการจำนวน 1 ป้าย (ตามรูปแบบรายการและประมาณการที่เทศบาลกำหนด)   </t>
  </si>
  <si>
    <r>
      <t xml:space="preserve">โครงการปรับปรุงถนน ซอย 7 กลางบ้านตะคองเก่า ชุมชนลูกหลานปู่คงพัฒนา ม.2
</t>
    </r>
    <r>
      <rPr>
        <sz val="12"/>
        <rFont val="TH SarabunPSK"/>
        <family val="2"/>
      </rPr>
      <t>(แผนชุมชน ปี 61)</t>
    </r>
  </si>
  <si>
    <t xml:space="preserve"> กองช่าง
เป็นรายการเปลี่ยนแปลงจากแผนพัฒนาท้องถิ่นสี่ปี 
(พ.ศ. 2561-2564) ลำดับ 11หน้า 104</t>
  </si>
  <si>
    <t xml:space="preserve">ถนนคอนกรีตเสริมเหล็ก  กว้าง 3.00 ม.    ยาว 36.00 ม. หนา 0.15 ม. หรือพื้นที่ดำเนินการก่อสร้างไม่น้อยกว่า  108.00  ตร.ม. (ตามรูปแบบรายการและประมาณการที่เทศบาลกำหนด)   </t>
  </si>
  <si>
    <t>รอบ 3 (5)</t>
  </si>
  <si>
    <r>
      <t xml:space="preserve">โครงการก่อสร้างถนนคอนกรีตเสริมเหล็กบ้านนางจันจิรา  กิมสูงเนิน ชุมชนร่วมใจพัฒนาตะคองเก่า ม.2
</t>
    </r>
    <r>
      <rPr>
        <sz val="12"/>
        <rFont val="TH SarabunPSK"/>
        <family val="2"/>
      </rPr>
      <t>(แผนชุมชน ปี 61)</t>
    </r>
  </si>
  <si>
    <t>ตาลโหรนโนนชูพัฒนา</t>
  </si>
  <si>
    <r>
      <t xml:space="preserve">ท่อระบายน้ำคอนกรีตเสริมเหล็ก ปากลิ้นราง ชั้น 3  </t>
    </r>
    <r>
      <rPr>
        <sz val="14"/>
        <rFont val="Symbol"/>
        <family val="1"/>
        <charset val="2"/>
      </rPr>
      <t>Æ</t>
    </r>
    <r>
      <rPr>
        <sz val="14"/>
        <rFont val="TH SarabunPSK"/>
        <family val="2"/>
      </rPr>
      <t>0.40  ม. ความยาวท่อรวมบ่อพัก 59.00 ม. บ่อพัก จำนวน 6 บ่อ พร้อมติดตั้งป้ายโครงการ จำนวน 1 ป้าย (ตามรูปแบบรายการและประมาณการที่เทศบาลกำหนด)</t>
    </r>
  </si>
  <si>
    <t>รอบ 3 (4)</t>
  </si>
  <si>
    <t>โครงการก่อสร้างท่อระบายน้ำจากศาลตาปู่ - บ้านนางบังอร ชุมชนตาลโหรนโนนตาชูพัฒนา ม.2</t>
  </si>
  <si>
    <t xml:space="preserve"> กองช่าง
เป็นรายการเปลี่ยนแปลงจากแผนพัฒนาท้องถิ่นสี่ปี 
(พ.ศ. 2561-2564) ลำดับ 15 หน้า 105</t>
  </si>
  <si>
    <t>ท่อระบายน้ำคอนกรีตเสริมเหล็ก ชั้น 3  ขนาด  Ø 0.40  เมตร  ยาว 120 ม. บ่อพักจำนวน 12 บ่อ พร้อมป้ายโครงการจำนวน 1 ป้าย (ตามแบบเทศบาลกำหนด)</t>
  </si>
  <si>
    <t>โครงการก่อสร้างท่อระบายน้ำสายบ้านนายประยงค์    เข็มทอง คลองชลประทานถึงตาลโหรน ชุมชนตาลโหรนโนนตาชูพัฒนาม.2</t>
  </si>
  <si>
    <t>ขยายถนน</t>
  </si>
  <si>
    <t xml:space="preserve"> กองช่าง
เป็นรายการเปลี่ยนแปลงจากแผนพัฒนาท้องถิ่นสี่ปี 
(พ.ศ. 2561-2564) ลำดับ 14 หน้า 104</t>
  </si>
  <si>
    <t xml:space="preserve">ถนนคอนกรีตเสริมเหล็ก  กว้าง 3.00 ม.  ยาว 120.00 ม. หนา 0.15 ม. หรือพื้นที่ดำเนินการก่อสร้างไม่น้อยกว่า  360.00  ตร.ม. พร้อมป้ายโครงการจำนวน 1 ป้าย (ตามรูปแบบรายการและประมาณการที่เทศบาลกำหนด)   </t>
  </si>
  <si>
    <r>
      <t xml:space="preserve">โครงการขยายถนนสายบ้านนายประยงค์  เข็มทอง คลองชลประทานถึงตาลโหรน ชุมชนตาลโหรนโนนตาชูพัฒนา ม.2
</t>
    </r>
    <r>
      <rPr>
        <sz val="12"/>
        <rFont val="TH SarabunPSK"/>
        <family val="2"/>
      </rPr>
      <t>(แผนชุมชน ปี 61)</t>
    </r>
  </si>
  <si>
    <t>ถนนหินคลุก กว้าง 4.00 ม. ยาว 2,000.00 ม. หนา 0.10 ม.  พร้อมป้ายโครงการจำนวน 1 ป้าย (ตามรูปแบบรายการและประมาณการที่เทศบาลกำหนด)</t>
  </si>
  <si>
    <t>รอบ 2 (2)</t>
  </si>
  <si>
    <t>โครงการปรับปรุงถนนหินคลุกสี่แยกบ้านแปะถึงบ้านนายแดง ชุมชนคนชุม 2 ม.1</t>
  </si>
  <si>
    <t>แผงกั้นริมคลอง</t>
  </si>
  <si>
    <t>ติดตั้งแผงกั้นริมคลอง ยาว 204 ม. พร้อมป้ายโครงการจำนวน  1  ป้าย (ตามรูปแบบรายการและประมาณการที่เทศบาลกำหนด)</t>
  </si>
  <si>
    <t>รอบ 2 (1)</t>
  </si>
  <si>
    <r>
      <t xml:space="preserve">โครงการก่อสร้างแผงกั้นริมคลองตะกุด  ชุมชนคนชุม 1 ม.1
</t>
    </r>
    <r>
      <rPr>
        <sz val="12"/>
        <rFont val="TH SarabunPSK"/>
        <family val="2"/>
      </rPr>
      <t xml:space="preserve">แผนชุมชน ปี 2561 </t>
    </r>
  </si>
  <si>
    <t>กำแพงกันดินเลียบลำตะกุดพร้อมถมดินเสริมคันทางเลียบลำตะกุดกว้าง 2.50 เมตร ความยาวแนวเสริมคันทางรวม 204.00 เมตร พร้อมป้ายโครงการจำนวน  1  ป้าย (ตามรูปแบบรายการและประมาณการที่เทศบาลกำหนด)</t>
  </si>
  <si>
    <t>โครงการก่อสร้างกำแพงกันดินเลียบลำตะกุดพร้อมถมดินเสริมคันทางเลียบลำตะกุด ชุมชนคนชุม 1 ม.1</t>
  </si>
  <si>
    <t>3. ยุทธศาสตร์ด้านการพัฒนาโครงสร้างพื้นฐาน</t>
  </si>
  <si>
    <t>ข. ยุทธศาสตร์การพัฒนาขององค์กรปกครองส่วนท้องถิ่นในเขตจังหวัดที่ 6 ยุทธศาสตร์ด้านการพัฒนาโครงสร้างพื้นฐาน</t>
  </si>
  <si>
    <t>ก. ยุทธศาสตร์จังหวัดที่ 1 การพัฒนาและเพิ่มขีดความสามารถในการแข่งขันเศรษฐกิจ</t>
  </si>
  <si>
    <t>กองสาธารณสุขฯ</t>
  </si>
  <si>
    <t xml:space="preserve">กองสาธารณสุขและสิ่งแวดล้อม </t>
  </si>
  <si>
    <t xml:space="preserve"> - ประชาชนในชุมชนมีจิตสำนึกและความตระหนักในการจัดการขยะมูลฝอยที่ถูกต้องและได้รับประโยชน์จากขยะมูลฝอย
 - ปริมาณขยะที่ถูกนำไปกำจัดมีปริมาณลดลง</t>
  </si>
  <si>
    <t>ร้อยละของปริมาณขยะลดลง</t>
  </si>
  <si>
    <t xml:space="preserve"> - เพื่อสร้างจิตสำนึกและความตระหนักในการจัดการขยะมูลฝอยที่ถูกต้องแก่ประชาชนในชุมชนและนำขยะมูลฝอยไปใช้ให้เกิดประโยชน์
 - เพื่อให้ประชาชนตำบลปรุใหญ่มีความรู้ความเข้าใจและให้ความร่วมมือในการลดปริมาณขยะมูลฝอย</t>
  </si>
  <si>
    <t>หมู่บ้านในเขตพื้นที่สะอาด น่าอยู่</t>
  </si>
  <si>
    <t>จำนวนหมู่บ้านมีความสะอาดเพิ่มขึ้น</t>
  </si>
  <si>
    <t xml:space="preserve">เพื่อเป็นการพัฒนาหมู่บ้านให้สะอาด น่าอยู่ </t>
  </si>
  <si>
    <t>ทรัพยากรธรรมชาติและแม่น้ำลำคลองยังคงดำรงอยู่ต่อไป</t>
  </si>
  <si>
    <t>ร้อยละของประชาชนอนุรักษ์ทรัพยากร ธรรมชาติ แม่น้ำลำคลองเพิ่มขึ้น</t>
  </si>
  <si>
    <t>ประชาชนตำบลปรุใหญ่</t>
  </si>
  <si>
    <t>เพื่อสร้างจิตสำนึกให้ประชาชนตำบลปรุใหญ่มีส่วนร่วมในการอนุรักษ์ทรัพยากร ธรรมชาติ แม่น้ำลำคลอง</t>
  </si>
  <si>
    <t>แผนงานสาธารณสุข</t>
  </si>
  <si>
    <t>4.ยุทธศาสตร์ด้านการอนุรักษ์ทรัพยากรธรรมชาติและสิ่งแวดล้อม</t>
  </si>
  <si>
    <t>พื้นที่สีเขียวเพิ่มขึ้น และลดภาวะโลกร้อน</t>
  </si>
  <si>
    <t>ร้อยละของพื้นที่สีเขียวเพิ่มขึ้น</t>
  </si>
  <si>
    <t>เพื่อเพิ่มพื้นที่สีเขียวและลดภาวะโลกร้อน</t>
  </si>
  <si>
    <t>รวม 1  โครงการ</t>
  </si>
  <si>
    <t>แหล่งท่องเที่ยวในพื้นที่ตำบลปรุใหญ่เป็นที่รู้จัก</t>
  </si>
  <si>
    <t>ร้อยละของประชาชาชนรับทราบข้อมูลแหล่งท่องเที่ยวในตำบลปรุใหญ่เพิ่มขึ้น</t>
  </si>
  <si>
    <t>จัดทำสื่อประชาสัมพันธ์แหล่งท่องเที่ยว เช่น แผ่นพับ ป้ายไวนิล ป้ายประชาสัมพันธ์ ฯลฯ</t>
  </si>
  <si>
    <t>เพื่อเป็นการประชาสัมพันธ์แหล่งท่องเที่ยวในพื้นที่ตำบลปรุใหญ่ให้เป็นที่รู้จัก</t>
  </si>
  <si>
    <t>โครงการจัดทำสื่อประชาสัมพันธ์แหล่งท่องเที่ยว</t>
  </si>
  <si>
    <t>แผนงานบริหารทั่วไป</t>
  </si>
  <si>
    <t>5. ยุทธศาสตร์ด้านการพัฒนาการท่องเที่ยว ศาสนา-วัฒนธรรม ประเพณี และกีฬา</t>
  </si>
  <si>
    <t>ข. ยุทธศาสตร์การพัฒนาขององค์กรปกครองส่วนท้องถิ่นในเขตจังหวัดที่ 7 ยุทธศาสตร์ด้านการพัฒนาการท่องเที่ยว ศาสนา-วัฒนธรรม ประเพณี และกีฬา</t>
  </si>
  <si>
    <t>กองสาธารณสุขและสิ่งแวดล้อม</t>
  </si>
  <si>
    <t>ร้อยละของประชาชนมีสุขภาพแข็งแรงเพิ่มขึ้น</t>
  </si>
  <si>
    <t>ตำบลปรุใหญ่มีสถานที่ออกกำลังกายที่ได้มาตรฐาน เด็ก เยาชน ประชาชนมีสุขภาพร่างกายแข็งแรง</t>
  </si>
  <si>
    <t>ร้อยละของดํก เยาวชน ประชาชนมีสุขภาพร่างกายเข็งแรงเพิ่มขึ้น</t>
  </si>
  <si>
    <t xml:space="preserve">หลังคาสนามฟุตซอล ขนาดกว้าง 23.00 ม. ยาว 44.00 ม. หรือพื้นที่ดำเนินการก่อสร้างไม่น้อยกว่า 1,012.00 ตร.ม. พร้อมป้ายโครงการ จำนวน  1 ป้าย (ตามรูปแบบรายการและประมาณการที่เทศบาลกำหนด)  </t>
  </si>
  <si>
    <t xml:space="preserve">เพื่อใช้พัฒนาสถานที่ออกกำลังกายให้ได้มาตรฐาน </t>
  </si>
  <si>
    <t>โครงการจัดทำหลังคาลานกีฬาอเนกประสงค์หน้าศาลาประชาคม ม.6</t>
  </si>
  <si>
    <t>ประชาชนมีสถานที่พักผ่อนหย่อนใจและมีสถานที่ออกกำลังกายเพิ่มขึ้น</t>
  </si>
  <si>
    <t>จำนวนสถานที่พักผ่อนหย่อนใจและออกกำลังกายสำหรับประชาชนเพิ่มขึ้น 1 แห่ง</t>
  </si>
  <si>
    <t>ปรับปรุงภูมิทัศน์โดยรอบสระ พื้นที่ก่อสร้างไม่น้อยกว่า 900 ตร.ม. ประกอบด้วย ลานอเนกประสงค์ ทางเดินออกกำลังกายโดยรอบ เสาโคมไฟส่องสว่างและม้านั่ง พร้อมติดตั้งป้ายโครงการ จำนวน 1 ป้าย (ตามรูปแบบรายการและประมาณการที่เทศบาลกำหนด)</t>
  </si>
  <si>
    <t>เพื่อพัฒนาพื้นที่สาธารณะประโยชน์ให้ได้มาตรฐาน</t>
  </si>
  <si>
    <t>รอบ 1 (15)</t>
  </si>
  <si>
    <t>แผนงานเคหะชุมชน</t>
  </si>
  <si>
    <t xml:space="preserve"> กองการศึกษา</t>
  </si>
  <si>
    <t xml:space="preserve"> กองการศึกษา </t>
  </si>
  <si>
    <t>เด็ก เยาวชน ประชาชนตำบลปรุใหญ่ มีสุขภาพที่ดีขึ้น</t>
  </si>
  <si>
    <t>เพื่อส่งเสริมให้เด็ก เยาวชน ประชาชนตำบลปรุใหญ่ เล่นกีฬาเพื่อสุขภาพที่ดี</t>
  </si>
  <si>
    <t>เด็ก เยาวชน ประชาชนในตำบลปรุใหญ่ มีความรักสามัคคี สุขภาพแข็งแรง และห่างไกลยาเสพติด</t>
  </si>
  <si>
    <t>เด็ก เยาวชน ประชาชนตำบลปรุใหญ่</t>
  </si>
  <si>
    <t>เพื่อจัดการแข่งขันกีฬาให้กับเด็กเยาวชน ประชาชนในตำบลปรุใหญ่ และได้ใช้เวลาว่างในการออกกำลังกาย</t>
  </si>
  <si>
    <t>ข้าราชการ เจ้าหน้าที่ พนักงานเทศบาลตำบลปรุใหญ่ และเด็ก เยาวชน ประชาชนในตำบลปรุใหญ่ ร่วมการแข่งขันกีฬากับหน่วยงานอื่น ๆ และมีความรักความสามัคคี</t>
  </si>
  <si>
    <t>ร้อยละ 80 ของข้าราชการ เจ้าหน้าที่ พนักงานเทศบาลตำบลปรุใหญ่ และเด็ก เยาวชน ประชาชนในตำบลปรุใหญ่ มีสุขภาพแข็งแรงเพิ่มขึ้น</t>
  </si>
  <si>
    <t>ข้าราชการ เจ้าหน้าที่ พนักงานเทศบาลตำบลปรุใหญ่ และเด็ก เยาวชน ประชาชนตำบลปรุใหญ่</t>
  </si>
  <si>
    <t>เพื่อให้ข้าราชการ เจ้าหน้าที่ พนักงานเทศบาลตำบลปรุใหญ่ และเด็ก เยาวชน ประชาชนในตำบลปรุใหญ่ ร่วมการแข่งขันกีฬากับหน่วยงานอื่น ๆ และเสริมสร้างความรักความสามัคคี</t>
  </si>
  <si>
    <t>เด็ก เยาวชน ประชาชนในตำบลปรุใหญ่ ได้มีส่วนร่วมในการสืบสานประเพณีของไทยให้คงอยู่ต่อไป</t>
  </si>
  <si>
    <t>ร้อยละของประชาชนมีส่วนร่วมในกิจกรรม</t>
  </si>
  <si>
    <t>เด็ก เยาวชน ประชาชนในตำบลปรุใหญ่ ตำบลปรุใหญ่</t>
  </si>
  <si>
    <t>เพื่อให้เด็ก เยาวชน ประชาชนในตำบลปรุใหญ่ ได้มีส่วนร่วมในการสืบสานประเพณีของไทยให้คงอยู่ต่อไป</t>
  </si>
  <si>
    <t>เด็ก เยาวชน ประชาชนในตำบลปรุใหญ่ ได้มีส่วนร่วมในการทำนุบำรุงศาสนา</t>
  </si>
  <si>
    <t xml:space="preserve"> เยาวชน ประชาชนในตำบลปรุใหญ่</t>
  </si>
  <si>
    <t>เพื่อให้เด็ก เยาวชน ประชาชนในตำบลปรุใหญ่ ได้ร่วมกิจกรรมเพื่อทำนุบำรุงศาสนา</t>
  </si>
  <si>
    <t>สภาวัฒนธรรมหมู่บ้านมีการบริหารจัดการที่ดี</t>
  </si>
  <si>
    <t>วันขึ้นปีใหม่, งานประเพณีวัฒนธรรม ภูมิปัญญาท้องถิ่นในตำบลปรุใหญ่</t>
  </si>
  <si>
    <t>เพื่อสนับสนุนการดำเนินงานทางด้านประเพณีวัฒนธรรมภูมิปัญญาท้องถิ่นของสภาวัฒนธรรมตำบลปรุใหญ่</t>
  </si>
  <si>
    <t>โครงการสนับสนุนการดำเนินงานทางด้านประเพณีวัฒนธรรมภูมิปัญญาท้องถิ่นของสภาวัฒนธรรมตำบลปรุใหญ่</t>
  </si>
  <si>
    <t>เยาวชนและประชาชนได้ร่วมสืบสานประเพณีไทยและผู้สูงอายุมีคุณภาพชีวิตที่ดีขึ้น</t>
  </si>
  <si>
    <t>เยาวชน ประชาชนและผู้สูงอายุตำบลปรุใหญ่</t>
  </si>
  <si>
    <t xml:space="preserve">เพื่อเป็นขวัญและกำลังใจแก่
ผู้สูงอายุ
เพื่อสืบสานประเพณีไทยให้อยู่สืบไป
</t>
  </si>
  <si>
    <t>แผนงานการศาสนาวัฒนธรรมและนันทนาการ</t>
  </si>
  <si>
    <t>ศูนย์พัฒนาเด็กเล็กในสังกัดเทศบาลตำบลปรุใหญ่ มีบริหารจัดการอย่างถูกต้องและมีเอกภาพ</t>
  </si>
  <si>
    <t>เพื่อให้การบริหารจัดการศูนย์พัฒนาเด็กเล็กในสังกัดเทศบาลตำบลปรุใหญ่ เป็นไปอย่างถูกต้องและมีเอกภาพ</t>
  </si>
  <si>
    <t>กองการศึกษา</t>
  </si>
  <si>
    <t>เด็กนักเรียนโรงเรียนบ้านคนชุมมีคุณธรรมจริยธรรม</t>
  </si>
  <si>
    <t>จำนวนนักเรียนมีคุณธรรมจริยธรรมเพิ่มขึ้น</t>
  </si>
  <si>
    <t>เด็กนักเรียนโรงเรียนบ้านคนชุม
(อุดหนุนโรงเรียนบ้านคนชุม)</t>
  </si>
  <si>
    <t>เพื่อส่งเสริมให้นักเรียนมีคุณธรรมจริยธรรม</t>
  </si>
  <si>
    <t>เด็กนักเรียนโรงเรียนบ้านคนชุมมีความรู้เพิ่มขึ้น</t>
  </si>
  <si>
    <t>จำนวนนักเรียนได้รับความรู้เพิ่มขึ้น</t>
  </si>
  <si>
    <t>เพื่อส่งเสริมให้เด็กนักเรียนโรงเรียนบ้านคนชุมได้รับความรู้เพิ่มเติม</t>
  </si>
  <si>
    <t>เด็กนักเรียนโรงเรียนบ้านคนชุมได้รับอาหารกลางวันที่มีคุณภาพ</t>
  </si>
  <si>
    <t>ร้อยละ 100 ของจำนวนเด็กนักเรียนได้รับอาหารกลางวันที่มีคุณภาพ</t>
  </si>
  <si>
    <t>เด็กนักเรียนโรงเรียนบ้านคนชุม อนุบาล- ป.6 
(อุดหนุนโรงเรียนบ้านคนชุม)</t>
  </si>
  <si>
    <t>เพื่อส่งเสริมให้เด็กนักเรียนโรงเรียนบ้านคนชุมได้รับอาหารกลางวันที่มีคุณภาพ</t>
  </si>
  <si>
    <t>นักเรียนศูนย์พัฒนาเด็กเล็กเทศบาลตำบลปรุใหญ่ได้รับการพัฒนาตามวัย</t>
  </si>
  <si>
    <t>เพื่อส่งเสริมให้นักเรียนศูนย์พัฒนาเด็กเล็กเทศบาลตำบลปรุใหญ่ได้รับการพัฒนาตามวัย</t>
  </si>
  <si>
    <t>ศูนย์พัฒนาเด็กเล็กมีความพร้อมในการจัดการเรียนการสอน</t>
  </si>
  <si>
    <t>ร้อยละ 90 ของศูนย์พัฒนาเด็กเล็กมีความพร้อมต่อการจัดการเรียนการสอน</t>
  </si>
  <si>
    <t>ปรับปรุงศูนย์พัฒนาเด็กเล็กเทศบาลตำบลปรุใหญ่</t>
  </si>
  <si>
    <t>เพื่อให้ศูนย์พัฒนาเด็กเล็กมีความพร้อมในการจัดการเรียนการสอน</t>
  </si>
  <si>
    <t>เด็กนักเรียนศูนย์พัฒนาเด็กเล็กเทศบาลตำบลปรุใหญ่ได้รับอาหารเสริมที่มีคุณภาพ</t>
  </si>
  <si>
    <t>ร้อยละ 100 ของจำนวนเด็กนักเรียนได้รับอาหารเสริม (นม) ทีมีคุณภาพและครบถ้วน</t>
  </si>
  <si>
    <t xml:space="preserve">จัดซื้ออาหารเสริม (นม) สำหรับศูนย์พัฒนาเด็กเล็กเทศบาลตำบลปรุใหญ่ </t>
  </si>
  <si>
    <t>เพื่อส่งเสริมให้เด็กนักเรียนศูนย์พัฒนาเด็กเล็กเทศบาลตำบลปรุใหญ่ได้รับอาหารเสริมที่มีคุณภาพ</t>
  </si>
  <si>
    <t>เด็กนักเรียนโรงเรียนบ้านคนชุมได้รับอาหารเสริมที่มีคุณภาพ</t>
  </si>
  <si>
    <t>จัดซื้ออาหารเสริม (นม) สำหรับโรงเรียนบ้านคนชุม</t>
  </si>
  <si>
    <t>เพื่อส่งเสริมให้เด็กนักเรียนโรงเรียนบ้านคนชุมได้รับอาหารเสริมที่มีคุณภาพ</t>
  </si>
  <si>
    <t>เด็ก เยาวชน ในตำบลปรุใหญ่ซึ่งเป็นอนาคตของชาติได้ร่วมกิจกรรมและรู้จักหน้าที่ของตนเอง</t>
  </si>
  <si>
    <t>จำนวนเด็กนักเรียนร่วมกิจจกรรมเพิ่มขึ้น</t>
  </si>
  <si>
    <t>เด็กในเขตตำบลปรุใหญ่</t>
  </si>
  <si>
    <t>เพื่อส่งเสริมให้เด็ก เยาวชน ในตำบลปรุใหญ่ซึ่งเป็นอนาคตของชาติได้ร่วมกิจกรรมและรู้จักหน้าที่ของตนเอง</t>
  </si>
  <si>
    <t>จำนวนเด็กนักเรียนได้รับการศึกษาเพิ่มขึ้น</t>
  </si>
  <si>
    <t>ศูนย์พัฒนาเด็กเล็ก ทั้ง 2 แห่ง</t>
  </si>
  <si>
    <t>จำนวนเด็กนักเรียนได้รับความรู้เพิ่มขึ้น</t>
  </si>
  <si>
    <t>ส่งเสริมการศึกษาเพื่อเรียนรู้ในและนอกห้องเรียน จำนวน   1 ครั้งต่อปี</t>
  </si>
  <si>
    <t>ร้อยละ 100 ของจำนวนเด็กนักเรียนได้รับอาหารกลางวันทีมีคุณภาพและครบถ้วน</t>
  </si>
  <si>
    <t xml:space="preserve">จัดซื้ออาหารกลางวันสำหรับศูนย์พัฒนาเด็กเล็กเทศบาลตำบลปรุใหญ่ </t>
  </si>
  <si>
    <t>เพื่อส่งเสริมให้เด็กนักเรียนศูนย์พัฒนาเด็กเล็กเทศบาลตำบลปรุใหญ่ได้รับอาหารกลางวันที่มีคุณภาพ</t>
  </si>
  <si>
    <t>ครูผู้ดูแลเด็กและเจ้าหน้าที่ ๆ รับผิดชอบงานการศึกษาได้มีความรู้ความสามารถเพิ่มขึ้น</t>
  </si>
  <si>
    <t xml:space="preserve">บุคลากรทางการศึกษามีความรู้เพิ่มขึ้น </t>
  </si>
  <si>
    <t>ครูผู้ดูแลเด็กและเจ้าหน้าที่รับผิดชอบงานด้านการศึกษา</t>
  </si>
  <si>
    <t>เพื่อส่งเสริมให้ครูผู้ดูแลเด็กและเจ้าหน้าที่ ๆ รับผิดชอบงานการศึกษาได้มีความรู้ความสามารถเพิ่มขึ้น</t>
  </si>
  <si>
    <t>แผนงานการศึกษา</t>
  </si>
  <si>
    <t>6. ยุทธศาสตร์ด้านการพัฒนาการศึกษา</t>
  </si>
  <si>
    <t xml:space="preserve"> สำนักปลัดเทศบาล</t>
  </si>
  <si>
    <t>ประสิทธิภาพในด้านการบริการสะดวกรวดเร็วยิ่งขึ้น</t>
  </si>
  <si>
    <t>ประชาชนได้รับความสะดวกในการเข้ารับบริการเพิ่มขึ้น</t>
  </si>
  <si>
    <t xml:space="preserve">ปรับปรุงสำนักงานเทศบาลตำบลปรุใหญ่ ทั้ง 2 แห่ง
</t>
  </si>
  <si>
    <t>เพื่อเป็นการเพิ่มประสิทธิภาพในการบริหารจัดการให้มีความรวดเร็วและประชาชนได้รับความสะดวกเพิ่มมากขึ้น</t>
  </si>
  <si>
    <t xml:space="preserve">โครงการปรับปรุงสำนักงานเทศบาลตำบลปรุใหญ่ </t>
  </si>
  <si>
    <t>การบริหารงานเทศบาลเกิดประสิทธิภาพ</t>
  </si>
  <si>
    <t>มีนายกเทศมนตรี สมาชิกสภาเทศบาล</t>
  </si>
  <si>
    <t>เพื่อให้มีนายกเทศมนตรี สมาชิกสภาเทศบาล ตามพระราชบัญญัติฯ กำหนด</t>
  </si>
  <si>
    <t>ลดข้อพิพาทในชุมชนประชาชนมีส่วนร่วมในกระบวนการยุติธรรมชุมชน</t>
  </si>
  <si>
    <t>ข้อพิพาทในชุมชนลดลง</t>
  </si>
  <si>
    <t>ดำเนินการจัดกิจกรรมต่าง ๆ ของศูนย์ยุติธรรมชุมชนตำบลปรุใหญ่</t>
  </si>
  <si>
    <t>เพื่อลดข้อพิพาทและความขัดแย้งในชุมชน เสริมสร้างความยุติธรรมและความสงบสุขในชุมชน</t>
  </si>
  <si>
    <t>ประชาชนมีส่วนร่วมในการแสดงความจงรักภักดีและสำนึกในพระมหากรุณาธิคุณ</t>
  </si>
  <si>
    <t>ร้อยละของประชาชนมีส่วนร่วมในการแสดงความจงรักภักดีเพิ่มขึ้น</t>
  </si>
  <si>
    <t xml:space="preserve">จัดงานพระราชพิธี รัฐพิธีและวันสำคัญต่าง ๆ เช่น วันคล้ายวันพระราชสมภพพระบาทสมเด็จพระปรมินทรมหาภูมิพลอดุลยเดช  วันที่ 5 ธันวาคม  วันคล้ายวันสวรรคตพระบาทสมเด็จพระปรมินทรมหาภูมิพลอดุลยเดช บรมนาถบพิตร วันที่ 13 ตุลาคม  วันปิยมหาราช วันที่ 23 ตุลาคม วันฉัตรมงคล 4 พฤษภาคม ฯลฯ </t>
  </si>
  <si>
    <t>เพื่อแสดงออกถึงความจงรักภักดีและสำนึกในพระมหากรุณาธิคุณ</t>
  </si>
  <si>
    <t>จัดงานวันเฉลิมพระชนมพรรษาสมเด็จพระเจ้าอยู่หัวมหาวชิราลงกรณบดินทรเทพยวรางกูร วันที่ 28 กรกฎาคม เจ้าอยู่หัวฯ และเฉลิมพระชนมพรรษาสมเด็จพระนางเจ้าฯ พระบรมราชินี วันที่ 3 มิถุนายน และเฉลิมพระชนมพรรษาสมเด็จพระนางเจ้าสิริกิติ์ พระบรมราชินีนาถ พระบรมราชชนนีพันปีหลวง วันที่ 12 สิงหาคม</t>
  </si>
  <si>
    <t>เพื่อแสดงถึงความจงรักภักดีและเฉลิมพระเกียรติเนื่องในโอกาสมหามงคล</t>
  </si>
  <si>
    <t>เทศบาลมีการพัฒนามากยิ่งขึ้น</t>
  </si>
  <si>
    <t>จำนวนบุคคลากรเข้าร่วมกิจกรรม</t>
  </si>
  <si>
    <t>คณะผู้บริหาร สมาชิกสภาเทศบาล ข้าราชการ ลูกจ้างประจำและพนักงานจ้าง เทศบาลตำบลปรุใหญ่</t>
  </si>
  <si>
    <t>เพื่อตระหนักถึงบทบาทหน้าที่ของเทศบาล และพัฒนาท้องถิ่นให้รุ่งเรืองยิ่งขึ้น</t>
  </si>
  <si>
    <t xml:space="preserve"> สำนักปลัดเทศบาล </t>
  </si>
  <si>
    <t>การทำงานมีประสิทธิภาพยิ่งขึ้น</t>
  </si>
  <si>
    <t>จำนวนบุคลากรได้รับความรู้เพิ่มขึ้น</t>
  </si>
  <si>
    <t>ฝึกอบรมคณะผู้บริหารท้องถิ่น พนักงานเทศบาล  และพนักงานจ้าง</t>
  </si>
  <si>
    <t>เพื่อนำความรู้ที่ได้มาพัฒนาการทำงานให้ดียิ่งขึ้น</t>
  </si>
  <si>
    <t>ฝึกอบรมคณะผู้บริหารท้องถิ่น  สมาชิกสภาท้องถิ่น พนักงานเทศบาล  และพนักงานจ้าง</t>
  </si>
  <si>
    <t xml:space="preserve">กองคลัง </t>
  </si>
  <si>
    <t>ประชาชนได้รับความสะดวกในการชำระภาษี</t>
  </si>
  <si>
    <t>การจัดเก็บรายได้มีประสิทธิภาพเพิ่มขึ้น</t>
  </si>
  <si>
    <t>ระบบแผนที่ภาษีและทะเบียนทรัพย์สินมีประสิทธิภาพยิ่งขึ้น</t>
  </si>
  <si>
    <t>ร้อยละของรายได้การจัดเก็บภาษีเพิ่มขึ้น</t>
  </si>
  <si>
    <t>ปรับปรุงระบบแผนที่ภาษีและทะเบียนทรัพย์สิน</t>
  </si>
  <si>
    <t>เพื่อเพิ่มประสิทธิภาพในการทำงานของระบบแผนที่ภาษีและทะเบียนทรัพย์สินให้ดียิ่งขึ้น</t>
  </si>
  <si>
    <t>ประชาชนได้รับทราบข้อมูลข่าวสารทางราชการอย่างทั่วถึง</t>
  </si>
  <si>
    <t>ประชาชนได้รับข้อมูลข่าวสารเพิ่มขึ้น</t>
  </si>
  <si>
    <t>ประชาชนมีส่วนร่วมในการจัดทำแผนพัฒนาท้องถิ่น</t>
  </si>
  <si>
    <t>ร้อยละของประชาชนมีส่วนร่วมในการจัดทำแผนพัฒนาเพิ่มขึ้น</t>
  </si>
  <si>
    <t>เพื่อรับทราบปัญหาและความต้องการของประชาชนในการจัดทำแผนพัฒนาท้องถิ่น</t>
  </si>
  <si>
    <t>จัดประชาคมชุมชน/หมู่บ้านเพื่อจัดทำ ทบทวน เพิ่มเติม เปลี่ยนแปลงแผนพัฒนาท้องถิ่น</t>
  </si>
  <si>
    <t xml:space="preserve">7. ยุทธศาสตร์ด้านการบริหารจัดการบ้านเมืองที่ดี </t>
  </si>
  <si>
    <t>รวม  1  โครงการ</t>
  </si>
  <si>
    <t>แผนงานสร้างความเข้มแข็งของชุมชน</t>
  </si>
  <si>
    <t>รวม  7  โครงการ</t>
  </si>
  <si>
    <t>มีร้านอาหารที่ได้มาตรฐานด้านสุขาภิบาลอาหารของกระทรวงสาธารณสุข</t>
  </si>
  <si>
    <t>มีร้านอาหารผ่านเกณฑ์ CFGT ไม่น้อยกว่าร้อยละ 30</t>
  </si>
  <si>
    <t>ตรวจเฝ้าระวังสถานที่จำหน่ายอาหาร ได้แก่ ตลาดสด ร้านอาหาร แผงลอย โรงอาหาร มอบป้าย Clean food good taste</t>
  </si>
  <si>
    <t xml:space="preserve"> - เพื่อเพื่อพัฒนาระบบการเฝ้าระวังด้านสุขาภิบาลอาหาร
 - เพื่อส่งเสริมสนับสนุนร้านอาหารสะอาด รสชาติอร่อย ผู้บริโภคปลอดภัย</t>
  </si>
  <si>
    <t>เยาวชนมีความรู้และเกิดความตระหนักในการป้องกันและแก้ไขปัญหาการตั้งครรภ์ไม่พร้อม</t>
  </si>
  <si>
    <t>จำนวนเยาวชนตั้งครรภ์ไม่พึงประสงค์ลดลง</t>
  </si>
  <si>
    <t>กลุ่มเยาวชนอายุระหว่าง 12-19 ปี ในตำบลปรุใหญ่</t>
  </si>
  <si>
    <t>เพื่อลดอัตราการตั้งครรภ์อันไม่พึงประสงค์ในวัยรุ่น</t>
  </si>
  <si>
    <t>โครงการป้องกันและแก้ไขปัญหาการตั้งครรภ์ในวัยรุ่น</t>
  </si>
  <si>
    <t>ตำบลปรุใหญ่ปลอดภัยจากโรคไข้เลือดออก</t>
  </si>
  <si>
    <t xml:space="preserve">จำนวนโรคไข้เลือดออกในพื้นที่ลดลง </t>
  </si>
  <si>
    <t>ประชาชนในตำบลปลอดภัยจากโรคพิษสุนัขบ้า</t>
  </si>
  <si>
    <t>ไม่เกิดโรคพิษสุนัขบ้าในพื้นที่</t>
  </si>
  <si>
    <t xml:space="preserve"> กองสาธารณสุขฯ</t>
  </si>
  <si>
    <t>มีแกนนำด้านสุขภาพที่มีประสิทธิภาพสำหรับเป็นต้นแบบและช่วยปฏิบัติงานพัฒนาสุขภาพชุมชน</t>
  </si>
  <si>
    <t xml:space="preserve">จำนวนแกนนำด้านสุขภาพ ได้รับการพัฒนาศักยภาพเพิ่มขึ้น </t>
  </si>
  <si>
    <t xml:space="preserve">แกนนำด้านสุขภาพในตำบลปรุใหญ่   </t>
  </si>
  <si>
    <t>เพื่อพัฒนาศักยภาพแกนนำด้านสุขภาพระดับตำบล/หมู่บ้าน</t>
  </si>
  <si>
    <t>8. ยุทธศาสตร์ด้านการพัฒนาสาธารณสุข</t>
  </si>
  <si>
    <t>ประชาชนมีสุขภาพดีด้วยการบริหารจัดการแบบมีส่วนร่วมของภาคประชาชน</t>
  </si>
  <si>
    <t>9.ยุทธศาสตร์ด้านการพัฒนาสังคม</t>
  </si>
  <si>
    <t xml:space="preserve"> กองสาธารณสุขและสิ่งแวดล้อม </t>
  </si>
  <si>
    <t>เกิดการเฝ้าระวังป้องกันและควบคุมปัญหายาเสพติด</t>
  </si>
  <si>
    <t>จำนวนประชาชน เด็ก เยาวชน มีความรู้เรื่องการป้องกันและแก้ไขปัญหายาเสพติดในพื้นที่เพิ่มขึ้น</t>
  </si>
  <si>
    <t>โรงเรียน และชุมชนในเขตตำบลปรุใหญ่</t>
  </si>
  <si>
    <t>เพื่อเฝ้าระวัง ป้องกันและควบคุมปัญหายาเสพติดในเขตตำบล</t>
  </si>
  <si>
    <t>โครงการฝึกอบรม/จัดกิจกรรมในการป้องกันและควบคุมปัญหา
ยาเสพติด</t>
  </si>
  <si>
    <t>จำนวนประชาชนติดยาเสพติดในพื้นที่ตำบลปรุใหญ่ลดลงและหมดไป</t>
  </si>
  <si>
    <t>เพื่อป้องกันและแก้ไขปัญหายาเสพติดตามมาตรการต่าง ๆ</t>
  </si>
  <si>
    <t xml:space="preserve">สำนักปลัดเทศบาล 
(งานพัฒนาชุมชน)
</t>
  </si>
  <si>
    <t>จำนวนประชาชนได้รับการส่งเสริมอาชีพเพิ่มขึ้น</t>
  </si>
  <si>
    <t>เพื่อส่งเสริมประชาชนในพื้นที่มีอาชีพและเป็นการเพิ่มรายได้</t>
  </si>
  <si>
    <t xml:space="preserve">สำนักปลัดเทศบาล 
(งานป้องกันฯ)
</t>
  </si>
  <si>
    <t>ประชาชนมีความรักความความสามัคคีกัน ตลอดจนการการปกป้องสถาบันสำคัญของชาติ</t>
  </si>
  <si>
    <t>ร้อยละของผู้เข้าร่วมกิจกรรม</t>
  </si>
  <si>
    <t xml:space="preserve"> ผู้บริหาร  สมาชิกสภาเทศบาล  ผู้นำชุมชนกำนัน ผู้ใหญ่บ้าน  พนักงานเทศบาล และ ลูกจ้าง  ในเทศบาลตำบลปรุใหญ่ ร่วมทำกิจกรรม ในวันสำคัญของชาติ</t>
  </si>
  <si>
    <t>เพื่อส่งเสริมให้ประชาชนในพื้นที่ได้มีส่วนร่วมในการดำเนินกิจกรรมการปกป้องสถาบันสำคัญของชาติ โดยเฉพาะสถาบันพระมหากษัตริย์เพื่อความสามัคคีของคนในชาติ</t>
  </si>
  <si>
    <t>เด็กและเยาวชนกล้าแสดงออกในการเข้าร่วมทำกิจกรรม สร้างภาวะความเป็นผู้นำให้กับเด็กในอนาคต</t>
  </si>
  <si>
    <t xml:space="preserve">จำนวนเด็กและเยาวชนในพื้นที่เข้าร่วมโครงการไม่น้อยกว่า  ร้อยละ 20 </t>
  </si>
  <si>
    <t>เด็กและเยาวชนในพื้นที่ตำบลปรุใหญ่</t>
  </si>
  <si>
    <t>เพื่อให้เด็กและเยาวชนได้รู้จักบทบาทหน้าที่และร่วมทำกิจกรรมที่เป็นประโยชน์ต่อชุมชน</t>
  </si>
  <si>
    <t>กลุ่มอาชีพและกลุ่มต่าง ๆ ในพื้นที่มีการประกอบอาชีพที่มีประสิทธิภาพเพิ่มมากขึ้น</t>
  </si>
  <si>
    <t>ฝึกอบรมและส่งเสริมการอาชีพประชาชนในตำบลปรุใหญ่</t>
  </si>
  <si>
    <t>จำนวนกลุ่มอาชีพ กลุ่มสตรี กลุ่มแม่บ้าน ได้รับการพัฒนาศักยภาพเพิ่มขึ้น</t>
  </si>
  <si>
    <t>ฝึกอบรมเพิ่มพูนความรู้ในการประกอบอาชีพ ให้แก่ กลุ่มอาชีพ กลุ่มสตรี กลุ่มแม่บ้าน และกุล่มองค์กรต่าง ๆ</t>
  </si>
  <si>
    <t>เพื่อเป็นการเพิ่มประสิทธิภาพในการประกอบอาชีพในกับกลุ่มต่าง ๆ</t>
  </si>
  <si>
    <t>คนพิการ ผู้ด้อยโอกาส และครอบครัวผู้มีรายได้น้อย มีอาชีพและมีคุณภาพชีวิตดีขึ้น</t>
  </si>
  <si>
    <t>จำนวนผู้พิการผู้ด้อยโอกาส และครอบครัวผู้มีรายได้น้อย มีอาชีพและรายได้เพิ่มขึ้น</t>
  </si>
  <si>
    <t>คนพิการ ผู้ด้อยโอกาส และครอบครัวผู้มีรายได้น้อย หมู่ที่ 1 - 7 ตำบลปรุใหญ่</t>
  </si>
  <si>
    <t>เพื่อให้คนพิการ  ผู้ด้อยโอกาส และครอบครัวผู้มีรายได้น้อยมีอาชีพ มีรายได้ และมีคุณภาพชีวิตที่ดีขึ้น</t>
  </si>
  <si>
    <t>มีสินค้า OTOP ที่มีคุณภาพระดับตำบล</t>
  </si>
  <si>
    <t>จำนวนผลิตภัณฑ์ OTOP ได้รับการส่งเสริมเพิ่มขึ้น</t>
  </si>
  <si>
    <t>หมู่ที่ 1-7 ตำบลปรุใหญ่</t>
  </si>
  <si>
    <t>เพื่อสนับสนุนการผลิตสินค้า OTOP</t>
  </si>
  <si>
    <t>โครงการส่งเสริมสนับสนุนผลิตภัณฑ์จากกลุ่ม OTOP</t>
  </si>
  <si>
    <t>สถาบันครอบครัวมีความเข้มแข็ง</t>
  </si>
  <si>
    <t>จำนวนครอบครัวมีความเข้มแข็งเพิ่มขึ้น</t>
  </si>
  <si>
    <t>ครอบครัวในพื้นที่
ตำบลปรุใหญ่</t>
  </si>
  <si>
    <t>เพื่อพัฒนาสถาบันครอบครัวในลักษณะบูรณาการร่วมกับทุกภาคส่วน</t>
  </si>
  <si>
    <t>สตรีในชุมชนมีศักยภาพที่ดี และรู้จักบทบาทหน้าที่</t>
  </si>
  <si>
    <t>จำนวนสตรีได้รับการพัฒนาศักยภาพเพิ่มขึ้น</t>
  </si>
  <si>
    <t>สตรีตำบลปรุใหญ่</t>
  </si>
  <si>
    <t>เพื่อส่งเสริมให้สตรีทำกิจกรรมร่วมกัน</t>
  </si>
  <si>
    <t>ผู้สูงอายุได้ทำกิจกรรมที่เหมาะสม</t>
  </si>
  <si>
    <t>จำนวนผู้สูงอายุได้รับการพัฒนาศักยภาพเพิ่มขึ้น</t>
  </si>
  <si>
    <t>ผู้สูงอายุตำบลปรุใหญ่</t>
  </si>
  <si>
    <t>เพื่อพัฒนาศักยภาพที่เหมาะสมกับผู้สูงอายุในการทำกิจกรรม</t>
  </si>
  <si>
    <t>คณะกรรมการชุมชน คณะกรรมการอำนวยการชุมชน และสมาชิกชุมชนของเทศบาลตำบลปรุใหญ่มีประสิทธิภาพในการทำงานเพิ่มมากขึ้น</t>
  </si>
  <si>
    <t>จำนวนคณะกรรมการชุมชน ได้รับความรู้เพิ่มขึ้น</t>
  </si>
  <si>
    <t xml:space="preserve">คณะกรรมการชุมชนคณะกรรมการอำนวยการชุมชน และสมาชิกชุมชน
ตำบลปรุใหญ่
</t>
  </si>
  <si>
    <t>เพื่อเป็นการเพิ่มประสิทธิภาพการทำงานของคณะกรรมการชุมชนคณะกรรมการอำนวยการชุมชน และสมาชิกชุมชนเทศบาลตำบลปรุใหญ่</t>
  </si>
  <si>
    <t>เกษตรกรและประชาชนในพื้นที่มีความรู้ความเข้าใจและนำความรู้ไปปรับใช้ตามแนวทางเศรษฐกิจพอเพียง</t>
  </si>
  <si>
    <t>ร้อยละ 50 ของเกษตรกรและประชาชนที่ผ่านการอบรมได้นำความรู้ที่ได้รับไปปรับใช้ตามแนวทางเศรษฐกิจพอเพียง</t>
  </si>
  <si>
    <t>จัดอบรมให้ความรู้แก่เกษตรกรและประชาชนในตำบลปรุใหญ่</t>
  </si>
  <si>
    <t>เพื่อส่งเสริมให้เกษตรกรและประชาชนในพื้นที่ได้นำความรู้ความที่ได้รับไปปรับใช้ตามแนวทางปรัชญาเศรษฐกิจพอเพียง</t>
  </si>
  <si>
    <t>10. ยุทธศาสตร์ด้านการพัฒนาการเกษตร</t>
  </si>
  <si>
    <t xml:space="preserve"> สำนักปลัดเทศบาล
(งานพัฒนาชุมชน)</t>
  </si>
  <si>
    <t>รวม   2  โครงการ</t>
  </si>
  <si>
    <t>เกษตรกรได้รับองค์ความรู้ควบคู่ไปปฏิบัติการได้จริง  สามารถลดต้นทุนการผลิต  การเพิ่มมูลค่าผลผลิตทางการเกษตร และได้เข้ามีส่วนร่วมใช้ประโยชน์จากประกอบอาชีพตามพระราชดำริ เศรษฐกิจพอเพียง</t>
  </si>
  <si>
    <t>จำนวนเกษตรกรได้รับความรู้ และพัฒนาศักยภาพเกษตรเพิ่มขึ้น</t>
  </si>
  <si>
    <t>ฝึกอบรม ศึกษาดูงาน หรือจัดกิจกรรมส่งเสริมองค์ความรู้ให้แก่กลุ่มอาชีพเกษตรตามพระราชดำริ เศรษฐกิจพอเพียง ให้แก่ประชาชนในเขตตำบลปรุใหญ่</t>
  </si>
  <si>
    <t xml:space="preserve">เพื่อส่งเสริมให้เกษตรกรได้รับองค์ความรู้ควบคู่ไปปฏิบัติการได้จริง  เรียนรู้เรื่องการลดต้นทุนการผลิต  การเพิ่มมูลค่าผลผลิตทางการเกษตร และเพื่อเสริมสร้างบทบาทและประชาสัมพันธ์งานเทศบาลตำบลปรุใหญ่สนับสนุนส่งเสริมด้านการเกษตร  รวมถึงให้เกษตรกรได้เข้ามีส่วนร่วมใช้ประโยชน์จากประกอบอาชีพตามพระราชดำริ เศรษฐกิจพอเพียง </t>
  </si>
  <si>
    <t xml:space="preserve">เกษตรกรมมีความรู้ในการลดต้นทุนการผลิตเพิ่มรายได้  </t>
  </si>
  <si>
    <t>จำนวนเกษตรกรมีความรู้เรื่องการลดต้นทุนการผลิตและการเพิ่มรายได้เพิ่มขึ้น</t>
  </si>
  <si>
    <t>จัดฝึกอบรม ให้ความรู้ แก่เกษตรกรในเขตตำบลปรุใหญ่</t>
  </si>
  <si>
    <t>เพื่อส่งเสริมให้เกษตรกรใช้ชีวภาพสารสกัดลดต้นทุนการผลิต</t>
  </si>
  <si>
    <t>โครงการปลูกผักปลอดสารพิษในตำบลปรุใหญ่</t>
  </si>
  <si>
    <t>ตะคองเก่า</t>
  </si>
  <si>
    <t>อบจ.</t>
  </si>
  <si>
    <t>กองช่าง
ทต.ปรุใหญ่</t>
  </si>
  <si>
    <t>ถนน พาราแอสฟัลท์ติก</t>
  </si>
  <si>
    <t>จังหวัดนครราชสีมา</t>
  </si>
  <si>
    <t>ถนนพาราแอสฟัลท์ติกคอนกรีต กว้าง 6.00 เมตร ยาว 1,234.00 เมตร หนา 0.05 เมตร  หรือพื้นที่ดำเนินการไม่น้อยกว่า 7,404.00 ตารางเมตร และตีเส้นจราจร พร้อมป้ายโครงการจำนวน 1ป้าย (ตามรูปแบบรายการและประมาณการที่เทศบาลกำหนด)</t>
  </si>
  <si>
    <t xml:space="preserve"> 1.  โครงการของอปท. บรรจุเข้าแผน อบจ.นม. ตาม นส.ทต.โคกกรวด ที่ นม 52107/82 ลว. 26 มค 2560
 3.  ส่งโครงการเพื่อประสานแผนพัฒนาท้องถิ่น ที่ นม 52373/2205 ลว. 28 ตค 59</t>
  </si>
  <si>
    <t xml:space="preserve"> 7. ส่งโครงการเพื่อขอรับการสนับสนุนงบประมาณ ประจำปี พ.ศ. 2563 ตาม นส.ทต.ปรุใหญ่ ที่ นม 52373/957 ลว. 16 สค 61 (แผนปฏิบัติราชการประจำปีของ จ.นม. ประจำปีงบประมาณ พ.ศ. 2563)</t>
  </si>
  <si>
    <t>ถนนคอนกรีตเสริมเหล็ก กว้าง 5 ม. ยาว 357 ม. หนา 0.15 ม. ไหล่ทางหินคลุกกว้างข้างละ 0.50 ม. หรือพื้นที่ก่อสร้างผิวจราจรไม่น้อยกว่า 1,785 ตร.ม. พร้อมป้ายโครงการ จำนวน  1 ป้าย (ตามรูปแบบรายการและประมาณการที่เทศบาลกำหนด)</t>
  </si>
  <si>
    <t xml:space="preserve">โครงการก่อสร้างถนนคอนกรีตเสริมเหล็ก ซอยแสนสุข 1 หมู่ที่ 7 บ้านแสนสุข  </t>
  </si>
  <si>
    <r>
      <t xml:space="preserve">ท่อระบายน้ำคอนกรีตเสริมเหล็ก ปากลิ้นราง ชั้น 3 </t>
    </r>
    <r>
      <rPr>
        <sz val="14"/>
        <color indexed="8"/>
        <rFont val="Symbol"/>
        <family val="1"/>
        <charset val="2"/>
      </rPr>
      <t>Æ</t>
    </r>
    <r>
      <rPr>
        <sz val="14"/>
        <color indexed="8"/>
        <rFont val="TH SarabunPSK"/>
        <family val="2"/>
      </rPr>
      <t xml:space="preserve"> 1.00 ม. ความยาวรวมบ่อพัก 1,800 ม.  บ่อพักจำนวน  181 บ่อ   พร้อมคืนผิวจราจรคอนกรีตเสริมเหล็ก กว้าง 1.55 ม. ยาว 1,800 ม. หนา 0.15 ม. พร้อมป้ายโครงการจำนวน 1 ป้าย (ตามรูปแบบรายการและประมาณการที่เทศบาลกำหนด)</t>
    </r>
  </si>
  <si>
    <t xml:space="preserve">โครงการก่อสร้างท่อระบายน้ำคอนกรีตเสริมเหล็ก ทางเข้าสนามกีฬาเฉลิมพระเกียรติ 80 พรรษา ตามแนวถนนสาย 304 เชื่อมต่อท่อระบายน้ำกรมทางหลวง หมู่ที่ 7 บ้านแสนสุข </t>
  </si>
  <si>
    <r>
      <t xml:space="preserve">ท่อระบายน้ำคอนกรีตเสริมเหล็ก ชั้น 3 </t>
    </r>
    <r>
      <rPr>
        <sz val="14"/>
        <color indexed="8"/>
        <rFont val="Symbol"/>
        <family val="1"/>
        <charset val="2"/>
      </rPr>
      <t>Æ</t>
    </r>
    <r>
      <rPr>
        <sz val="14"/>
        <color indexed="8"/>
        <rFont val="TH SarabunPSK"/>
        <family val="2"/>
      </rPr>
      <t xml:space="preserve"> 1.00 เมตร  ความยาวรวมบ่อพัก 290.00 เมตร บ่อพักจำนวน  110 บ่อ  พร้อมคืนผิวจราจรคอนกรีตเสริมเหล็ก กว้าง 1.55 ม. ยาว 290 ม. หนา 0.15 ม. พร้อมป้ายโครงการจำนวน 1 ป้าย (ตามรูปแบบรายการและประมาณการที่เทศบาลกำหนด)</t>
    </r>
  </si>
  <si>
    <t xml:space="preserve">โครงการก่อสร้างท่อระบายน้ำคอนกรีตเสริมเหล็ก ซอยแสนสุข 3 หมู่ที่ 7 บ้านแสนสุข  </t>
  </si>
  <si>
    <t>E 182455
N 1652812
E 182462
N 1652950</t>
  </si>
  <si>
    <t xml:space="preserve">ท่อระบายน้ำคอนกรีตเสริมเหล็ก ชั้น 3 ขนาดเส้นผ่าศูนย์กลาง  1  ม.  ยาว 325  ม.   พร้อมป้ายโครงการ จำนวน  1  ป้าย (ตามแบบเทศบาลกำหนด)     </t>
  </si>
  <si>
    <t xml:space="preserve">เพื่อพัฒนาระบบสาธารณูปโภคให้ได้มาตรฐาน </t>
  </si>
  <si>
    <t>โครงการก่อสร้างท่อระบายน้ำคอนกรีตเสริมเหล็กจากสันอ่างเก็บน้ำสนามกีฬาเฉลิมพระเกียรติ 80 พรรษา ฯ เชื่อมซอยราชครู หมู่ที่ 7 บ้านแสนสุข ตำบลปรุใหญ่ เชื่อมต่อท่อระบายน้ำขององค์การบริหารส่วนจังหวัดนครราชสีมา สายทางวัดพบสุข-คลองส่งน้ำ เชื่อมต่อเขตเทศบาลนครนครราชสีมา</t>
  </si>
  <si>
    <t xml:space="preserve"> 5. เข้าแผนความต้องการของอำเภอ ประจำปีงบประมาณ พ.ศ. 2562 ตาม นส.อ.เมือง นม. ที่ นม 0118/ว5985 ลว 21 มิย 60</t>
  </si>
  <si>
    <t>N1657767
E182868
N1658264
E182914</t>
  </si>
  <si>
    <r>
      <t xml:space="preserve">ท่อระบายน้ำคอนกรีตเสริมเหล็ก ชั้น 3 ขนาด </t>
    </r>
    <r>
      <rPr>
        <sz val="15"/>
        <color indexed="8"/>
        <rFont val="Symbol"/>
        <family val="1"/>
        <charset val="2"/>
      </rPr>
      <t>Æ</t>
    </r>
    <r>
      <rPr>
        <sz val="15"/>
        <color indexed="8"/>
        <rFont val="TH SarabunPSK"/>
        <family val="2"/>
      </rPr>
      <t xml:space="preserve"> 1.00  ม. ความยาวท่อรวมรวมบ่อพัก 500 ม. บ่อพัก จำนวน 51 บ่อ  พร้อมป้ายโครงการ จำนวน 1 ป้าย  (ตามแบบเทศบาลกำหนด)</t>
    </r>
  </si>
  <si>
    <t>โครงการก่อสร้างท่อระบายน้ำถนนบายพาส ชุมชนบ้านเลียบ ม.6</t>
  </si>
  <si>
    <t>ประสานแผน</t>
  </si>
  <si>
    <t>ท่อลอดเหลี่ยม</t>
  </si>
  <si>
    <t xml:space="preserve"> 1.  โครงการของอปท. บรรจุเข้าแผน อบจ.นม. ตาม นส.ทต.โคกกรวด ที่ นม 52107/82 ลว. 26 มค 2560
 3.  ส่งโครงการเพื่อประสานแผนพัฒนาท้องถิ่น ที่ นม 52373/2205 ลว. 28 ตค 59
 6. ส่งบัญชีโครงการเพื่อประสานแผนพัฒนาท้องถิ่น ปีงบประมาณ พ.ศ. 2561 ตาม นส.ทต.ปรุใหญ่ ที่ นม 52373/2206 ลว 28 ตค 59</t>
  </si>
  <si>
    <t>N1654788
E182491
N1654602
E183036</t>
  </si>
  <si>
    <t xml:space="preserve">ท่อลอดเหลี่ยมคอนกรีตเสริมเหล็ก  ขนาดกว้าง 1.50 ม.  สูง  1.50 ม.  ความยาวท่อรวมบ่อพัก 605 ม.  บ่อพัก จำนวน 61 บ่อ  พร้อมคืนผิวจราจรแอสฟัลท์ติกคอนกรีต  กว้าง  2.50 ม. ยาว 605 ม. หนา 0.05 ม.  หรือพื้นที่ดำเนินการไม่น้อยกว่า  1,512.50 ตร.ม. พร้อมป้ายโครงการจำนวน 1 ป้าย (ตามแบบเทศบาลกำหนด) </t>
  </si>
  <si>
    <r>
      <t>โครงการก่อสร้างท่อลอดเหลี่ยมคอนกรีตเสริมเหล็ก หมู่ที่ 5 บ้านพบสุข ตำบลปรุใหญ่ เชื่อมเขตเทศบาลนครนครราชสีมา</t>
    </r>
    <r>
      <rPr>
        <u/>
        <sz val="15"/>
        <color indexed="8"/>
        <rFont val="TH SarabunPSK"/>
        <family val="2"/>
      </rPr>
      <t xml:space="preserve">
</t>
    </r>
  </si>
  <si>
    <t xml:space="preserve"> 1.  โครงการของอปท. บรรจุเข้าแผน อบจ.นม. ตาม นส.ทต.โคกกรวด ที่ นม 52107/82 ลว. 26 มค 2560
 3. ส่งโครงการเพื่อประสานแผนพัฒนาท้องถิ่น ที่ นม 52373/2205 ลว. 28 ตค 59</t>
  </si>
  <si>
    <t>E 182507
N 1656988
E 182391
N 1656989</t>
  </si>
  <si>
    <t>ผิวจราจรแอสฟัลท์ติกคอนกรีต กว้าง  11 ม. ยาว 116.00 ม. หนา 0.05 ม.  หรือพื้นที่ดำเนินการปรับปรุงผิวจราจรไม่น้อยกว่า 1,276.00 ตร.ม.   พร้อมป้ายโครงการจำนวน 1 ป้าย(ตามรูปแบบรายการและประมาณการที่เทศบาลกำหนด)</t>
  </si>
  <si>
    <t xml:space="preserve">โครงการปรับปรุงผิวจราจรแอสฟัลท์ติกคอนกรีต สายจากเขตเทศบาลนครนครราชสีมา - สุดเขตเทศบาลตำบลปรุใหญ่ ชุมชนหนองหอย หมู่ที่ 3 บ้านหนองหอย   เชื่อมเขตตำบลบ้านใหม่  </t>
  </si>
  <si>
    <t>ถนน แอสฟัลท์ติกคอนกรีต</t>
  </si>
  <si>
    <t xml:space="preserve">N  1659974
E  181711
N  1659831
E  180718
</t>
  </si>
  <si>
    <t>ผิวจราจรแอสฟัลท์ติกคอนกรีต กว้าง  6 ม. ยาว 1,453 ม. หนา 0.05 ม.  พร้อมรื้อผิวจราจรเดิมบดอัดลงหินคลุก หนา 0.10 ม. หรือพื้นที่ดำเนินการปรับปรุงผิวจราจรไม่น้อยกว่า  8,718.00  ตร.ม.   พร้อมป้ายโครงการจำนวน 1 ป้าย(ตามรูปแบบรายการและประมาณการที่เทศบาลกำหนด)</t>
  </si>
  <si>
    <t>โครงการปรับปรุงผิวจราจรแอสฟัลท์ติกคอนกรีตเลียบคลองชลประทานสายคอกหมู หมู่ที่ 1 บ้านคนชุม ตำบลปรุใหญ่ เชื่อมเขตตำบลสีมุม</t>
  </si>
  <si>
    <t>บ้าน</t>
  </si>
  <si>
    <t>ประสานของบประมาณจาก</t>
  </si>
  <si>
    <t>ปรากฏใน
แผนพัฒนาท้องถิ่นสี่ปี (พ.ศ. 2561-2564)</t>
  </si>
  <si>
    <t>ที่มาลำดับเดิม</t>
  </si>
  <si>
    <t>รายละเอียดประสานแผน</t>
  </si>
  <si>
    <t>แบบ ผ.02/1</t>
  </si>
  <si>
    <t>ครุภัณฑ์</t>
  </si>
  <si>
    <t xml:space="preserve">ครุภัณฑ์ยานพาหนะและขนส่ง </t>
  </si>
  <si>
    <t>เครื่องออกกำลังกายสำหรับเด็ก จำนวน  1 ชุด (ตามราคาท้องตลาด)</t>
  </si>
  <si>
    <t>ครุภัณฑ์กีฬา</t>
  </si>
  <si>
    <t>ครุภัณฑ์งานบ้านงานครัว</t>
  </si>
  <si>
    <t>กองช่าง (กิจการประปา)</t>
  </si>
  <si>
    <t>ครุภัณฑ์การเกษตร</t>
  </si>
  <si>
    <t>แผนงานการพาณิชย์</t>
  </si>
  <si>
    <t>ครุภัณฑ์โรงงาน</t>
  </si>
  <si>
    <t xml:space="preserve">กองช่าง  </t>
  </si>
  <si>
    <t>ครุภัณฑ์โฆษณาและเผยแพร่</t>
  </si>
  <si>
    <t>แผนงานรักษาความสงบภายใน</t>
  </si>
  <si>
    <t>ครุภัณฑ์เครื่องดับเพลิง</t>
  </si>
  <si>
    <t>หมวด</t>
  </si>
  <si>
    <t>แผนงาน</t>
  </si>
  <si>
    <t>บัญชีครุภัณฑ์</t>
  </si>
  <si>
    <t>แบบ ผ.03</t>
  </si>
  <si>
    <t>ด้านบริการชุมชนและสังคม</t>
  </si>
  <si>
    <t>ยุทธศาสตร์ด้านการพัฒนาการเกษตร</t>
  </si>
  <si>
    <t>รวม</t>
  </si>
  <si>
    <t>ด้านการดำเนินงานอื่น</t>
  </si>
  <si>
    <t>ยุทธศาสตร์ด้านการพัฒนาสังคม</t>
  </si>
  <si>
    <t>ยุทธศาสตร์ด้านการพัฒนาสาธารณสุข</t>
  </si>
  <si>
    <t>แผนงานบริหารงานทั่วไป</t>
  </si>
  <si>
    <t>ด้านบริหารทั่วไป</t>
  </si>
  <si>
    <t xml:space="preserve">ยุทธศาสตร์ด้านการบริหารจัดการบ้านเมืองที่ดี </t>
  </si>
  <si>
    <t>ยุทธศาสตร์ด้านการพัฒนาการศึกษา</t>
  </si>
  <si>
    <t>แผนงานการศาสนา วัฒนธรรม และนันทนาการ</t>
  </si>
  <si>
    <t>ยุทธศาสตร์ด้านการพัฒนาการท่องเที่ยว ศาสนา-วัฒนธรรม
ประเพณี และกีฬา</t>
  </si>
  <si>
    <t>ด้านเศรษฐกิจ</t>
  </si>
  <si>
    <t>ยุทธศาสตร์ด้านการอนุรักษ์ทรัพยากรธรรมชาติและสิ่งแวดล้อม</t>
  </si>
  <si>
    <t>ยุทธศาสตร์ด้านการพัฒนาโครงสร้างพื้นฐาน</t>
  </si>
  <si>
    <t>สำนักปลัด</t>
  </si>
  <si>
    <t>แผนงานเกษตร</t>
  </si>
  <si>
    <t xml:space="preserve">ยุทธศาสตร์การสานต่อแนวทางพระราชดำริ </t>
  </si>
  <si>
    <t>ยุทธศาสตร์ด้านการรักษาความปลอดภัยในชีวิตและทรัพย์สิน</t>
  </si>
  <si>
    <t>ด้าน</t>
  </si>
  <si>
    <t>ยุทธศาสตร์</t>
  </si>
  <si>
    <t>รวมยุทธ 4 แล้ว</t>
  </si>
  <si>
    <t>รวมทั้งสิ้น</t>
  </si>
  <si>
    <t>เล่มลืมรวมยุทธ 4</t>
  </si>
  <si>
    <t>งบประมาณ
(บาท)</t>
  </si>
  <si>
    <t>จำนวน
โครงการ</t>
  </si>
  <si>
    <t>รวม 5 ปี</t>
  </si>
  <si>
    <t>บัญชีสรุปโครงการพัฒนา</t>
  </si>
  <si>
    <t>แบบ ผ.01</t>
  </si>
  <si>
    <t>2. บัญชีโครงการพัฒนาท้องถิ่น</t>
  </si>
  <si>
    <t>4.ด้านการดำเนินงานอื่น</t>
  </si>
  <si>
    <t>แผนงานอุตสาหกรรมและการโยธา</t>
  </si>
  <si>
    <t>3.ด้านเศรษฐกิจ</t>
  </si>
  <si>
    <t>แผนงานการศาสนา วัฒนธรรมและนันทนาการ</t>
  </si>
  <si>
    <t>แผนงานสังคมสงเคราะห์</t>
  </si>
  <si>
    <t>2.ด้านบริการชุมชนและสังคม</t>
  </si>
  <si>
    <t>1.ด้านบริหารทั่วไป</t>
  </si>
  <si>
    <t>ร้อยละ 100 ของจำนวนนักเรียน ศพด. ทต.ปรุใหญ่ ได้รับการพัฒนา</t>
  </si>
  <si>
    <t xml:space="preserve"> - ค่าใช้จ่ายในการจัดการศึกษาสำหรับศูนย์พัฒนาเด็กเล็ก (ศพด.) 
   1) เพื่อเป็นค่าหนังสือเรียน อัตราคนละ 200 บาท/ปี
   2) เพื่อเป็นค่าอุปกรณ์การเรียน อัตราคนละ 200 บาท/ปี
   3) เพื่อเป็นค่าเครื่องแบบนักเรียน อัตราคนละ 300 บาท/ปี
   4) เพื่อเป็นค่ากิจกรรมพัฒนาผู้เรียน อัตราคนละ 430 บาท/ปี
   สำหรับนักเรียนอายุ 3 - 5 ปี สังกัด ศพด. ทต. ปรุใหญ่ ทั้ง 2 แห่ง
 - ค่าจัดการเรียนการสอน อัตราคนละ 1,700 บาท/ปี สำหรับนักเรียนอายุ 2-5 ปี สังกัด ศพด. ทต.ปรุใหญ่ ทั้ง 2 แห่ง</t>
  </si>
  <si>
    <t xml:space="preserve">โครงการสนับสนุนค่าใช้จ่ายการบริหารสถานศึกษา
 - ค่าใช้จ่ายในการจัดการศึกษาสำหรับศูนย์พัฒนาเด็กเล็ก (ศพด.) 
    1) ค่าหนังสือเรียน
    2) ค่าอุปกรณ์การเรียน
    3) ค่าเครื่องแบบนักเรียน
   4) ค่ากิจกรรมพัฒนาผู้เรียน
 - ค่าจัดการเรียนการสอน
</t>
  </si>
  <si>
    <r>
      <t xml:space="preserve">โครงการเลือกตั้ง
</t>
    </r>
    <r>
      <rPr>
        <sz val="12"/>
        <rFont val="TH SarabunPSK"/>
        <family val="2"/>
      </rPr>
      <t xml:space="preserve"> </t>
    </r>
  </si>
  <si>
    <t>ประสิทธิภาพในการปฏิบัติงานเพิ่มขึ้นสำหรับบุคลากรเทศบาลตำบลปรุใหญ่/หน่วยงานคลัง</t>
  </si>
  <si>
    <t>ร้อยละ 100 ของจำนวนบุคลากรเทศบาลตำบลปรุใหญ่/หน่วยงานคลังได้รับความรู้เพิ่มขึ้น</t>
  </si>
  <si>
    <t xml:space="preserve"> - จัดอบรมสำหรับบุคลากรเทศบาลตำบลปรุใหญ่/หน่วยงานคลัง โดยเชิญวิทยากรจากสำนักงานคลังจังหวัดนครราชสีมา และสำนักงานท้องถิ่นจังหวัดนครราชสีมา
 - ศึกษาดูงานเกี่ยวกับการจัดทำแผนที่ภาษี แลกเปลี่ยนความรู้และประสบการณ์เกี่ยวกับการเงิน การบัญชีและการจัดซื้อจัดจ้าง</t>
  </si>
  <si>
    <t>เพื่อเพิ่มประสิทธิภาพการปฏิบัติงานสำหรับบุคลากรเทศบาลตำบลปรุใหญ่/หน่วยงานคลัง</t>
  </si>
  <si>
    <t>บุคคลผู้มีหน้าที่เสียภาษี</t>
  </si>
  <si>
    <t>เพื่อให้บริการประชาชนให้ได้รับความสะดวกในการเสียภาษี</t>
  </si>
  <si>
    <t>โครงการอำนวยความสะดวกให้แก่ประชาชนผู้เสียภาษีนอกเวลาทำการ</t>
  </si>
  <si>
    <t>ประชาชนมีความรู้เกี่ยวกับภาษีที่ดินและสิ่งปลูกสร้าง</t>
  </si>
  <si>
    <t>ประชาชนมีความรู้เพิ่มขึ้นเกี่ยวกับภาษีที่ดินและสิ่งปลูกสร้าง</t>
  </si>
  <si>
    <t>ประชาชนในเขตเทศบาลตำบลปรุใหญ่</t>
  </si>
  <si>
    <t>เพื่อให้ประชาชนในเขตเทศบาลตำบลปรุใหญ่มีความรู้เกี่ยวกับการชำระภาษีที่ดินและสิ่งปลูกสร้าง</t>
  </si>
  <si>
    <t>โครงการอบรมให้ความรู้เกี่ยวกับภาษีที่ดินและสิ่งปลูกสร้าง</t>
  </si>
  <si>
    <t>แผนพัฒนาท้องถิ่น (พ.ศ.2561-2565) เพิ่มเติม ครั้งที่ 2 พ.ศ. 2562</t>
  </si>
  <si>
    <t>น้ำไม่ท่วมขังในพื้นที่และระบายน้ำได้ดี ประชาชนได้รับความสะดวกในการสัญจร</t>
  </si>
  <si>
    <t>ท่อระบายน้ำคอนกรีตเสริมเหล็ก ขนาดความกว้างภายใน 0.40 เมตร มีฝาปิดราง ความลึกไม่น้อยกว่า 0.50 เมตร ความยาวไม่น้อยกว่า 230.00 เมตร พร้อมป้ายโครงการ จำนวน 1 ป้าย (ตามรูปแบบและรายการประมาณการที่เทศบาลปรุใหญ่กำหนด)</t>
  </si>
  <si>
    <t>โครงการก่อสร้างรางระบายน้ำคอนกรีตเสริมเหล็ก ซอยแสนสุข 3 เชื่อมรางระบายน้ำเดิมจากโพธิ์กลางวิลล่าถึงหลังหมู่บ้านสิริสุข (ระยะที่ 2) หมู่ที่ 7 บ้านแสนสุข</t>
  </si>
  <si>
    <t>เด็กนักเรียนในศูนย์พัฒนาเด็กเล็กได้รับการพัฒนาตามวัย</t>
  </si>
  <si>
    <t>ร้อยละ100 ของจำนวนเด็กนักเรียนในศูนย์พัฒนาเด็กเล็กได้รับการพัฒนา</t>
  </si>
  <si>
    <t xml:space="preserve">เครื่องเล่นสนามกลางแจ้งและอุปกรณ์พร้อมติดตั้ง จำนวน  1 ชุด </t>
  </si>
  <si>
    <t>เพื่อส่งเสริมให้เด็กนักเรียนในศูนย์พัฒนาเด็กเล็กได้รับการพัฒนาตามวัย</t>
  </si>
  <si>
    <t>โครงการจัดหาเครื่องเล่นสนามกลางแจ้งศูนย์พัฒนาเด็กเล็กก่อนวัยเรียนประจำตำบลปรุใหญ่ หมู่ที่ 7</t>
  </si>
  <si>
    <t>เปลี่ยนแปลงจากปี 2565 เป็นปี 2563</t>
  </si>
  <si>
    <r>
      <t xml:space="preserve">กองช่าง
</t>
    </r>
    <r>
      <rPr>
        <sz val="12"/>
        <rFont val="TH SarabunPSK"/>
        <family val="2"/>
      </rPr>
      <t>เป็นรายการเปลี่ยนแปลงจากแผนพัฒนาท้องถิ่น (พ.ศ. 2561-2565) ลำดับ 90 หน้า 110</t>
    </r>
  </si>
  <si>
    <t xml:space="preserve">โครงการก่อสร้างถนนคอนกรีตเสริมเหล็ก สายทางหลังสนามกีฬาเฉลิมพระเกียรติฯ 80 พรรษา  ชุมชนแสนสุข 3  ม.7
</t>
  </si>
  <si>
    <t>แผนพัฒนาท้องถิ่น (พ.ศ.2561-2565) เปลี่ยนแปลง ครั้งที่ 2 พ.ศ. 2562</t>
  </si>
  <si>
    <t xml:space="preserve">ประชาชนในตำบลปรุใหญ่ มีความรักสามัคคี สุขภาพแข็งแรง </t>
  </si>
  <si>
    <t>ประชาชนในเขตพื้นที่ตำบลปรุใหญ่</t>
  </si>
  <si>
    <t>เพื่อจัดการแข่งขันกีฬาให้กับประชาชนในตำบลปรุใหญ่ และส่งเสริมให้ได้ใช้เวลาว่างในการออกกำลังกาย</t>
  </si>
  <si>
    <t xml:space="preserve">โครงการจัดการแข่งขันกีฬาตำบลสร้างเสริมสุขภาพ
</t>
  </si>
  <si>
    <t>1. ผู้เข้ารับการฝึกอบรมสามารถปฏิบัติหน้าที่ช่วยเหลือเจ้าพนักงานป้องกันและบรรเทาสาธารณภัยในพื้นที่เกิดเหตุได้อย่างถูกต้อง รวดเร็ว เป็นระบบ และมีมาตรฐานเดียวกัน
2. ผู้เข้ารับการฝึกอบรมสามารถให้การสนับสนุนการปฏิบัติงานของกองอำนวยการป้องกันและบรรเทาสาธารณภัยแห่งพื้นที่ เมื่อเกิดสาธารณภัยได้อย่างมีประสิทธิภาพ ลดความสูญเสียในชีวิตและทรัพย์สินจากสาธารณภัย</t>
  </si>
  <si>
    <t>ร้อยละของจิตอาสาภัยพิบัติประจำเทศบาลตำบลปรุใหญ่เพิ่มขึ้น</t>
  </si>
  <si>
    <t>ฝึกอบรมจิตอาสาภัยพิบัติประจำเทศบาลตำบลปรุใหญ่</t>
  </si>
  <si>
    <t>1. เพื่อเสริมสร้างศักยภาพและความเข้มแข็งเทศบาลตำบลปรุใหญ่ ให้มีบุคลากรที่สามารถปฏิบัติหน้าที่ช่วยเหลือเจ้าพนักงานในการป้องกันและบรรเทาสาธารณภัยได้อย่างมีประสิทธิภาพ
2. เพื่อส่งเสริมความรู้ด้านการจัดการสาธารณภัยเบื้องต้น ระบบบัญชาการที่เหมาะสมต่อการควบคุม สั่งการ การบริหารจัดการสาธารณภัยในพื้นที่เกิดเหตุที่มีรูปแบบและมีมาตรฐานเดียวกันให้ชุดปฏิบัติการจิตอาสา
3. เพื่อพัฒนาระบบปฏิบัติงานกู้ภัยในภาวะฉุกเฉินให้เป็นระบบ รวดเร็ว และทันเหตุการณ์
4. เพื่อสนับสนุนให้โครงการจิตอาสาพระราชทานในระดับพื้นที่ให้มีความเข้มแข็งและทักษะความรู้ ความชำนาญในการจัดการภัยพิบัติ อันจะส่งผลให้ประชาชนในชุมชน/ท้องถิ่น มีความปลอดภัยในชีวิตและทรัพย์สิน</t>
  </si>
  <si>
    <t>โครงการฝึกอบรมชุดปฏิบัติการจิตอาสาภัยพิบัติประจำเทศบาลตำบลปรุใหญ่</t>
  </si>
  <si>
    <r>
      <t xml:space="preserve">กองช่าง
</t>
    </r>
    <r>
      <rPr>
        <sz val="12"/>
        <rFont val="TH SarabunPSK"/>
        <family val="2"/>
      </rPr>
      <t>ปรากฏในแผนพัฒนาท้องถิ่น 
(พ.ศ. 2561-2565)  ลำดับที่ 10 หน้า 85</t>
    </r>
  </si>
  <si>
    <t>จัดทำป้ายประชาสัมพันธ์ จำนวน 2 ป้าย ๆ ละ 53,200 บาท  ตามแบบเทศบาลกำหนด</t>
  </si>
  <si>
    <t>เพื่อเผยแพร่ประชาสัมพันธ์ข้อมูลข่าวสารของเทศบาลและของหน่วยงานราชการ รวมทั้งสื่อประชาสัมพันธ์ต่าง ๆ ของเทศบาล</t>
  </si>
  <si>
    <t xml:space="preserve">โครงการจัดทำป้ายประชาสัมพันธ์
</t>
  </si>
  <si>
    <t>ก่อสร้างระบบผลิตน้ำประปา (Water  Treatment  System) ขนาดใหญ่  รองรับ 121-130 ครัวเรือน กำลังการผลิต 10 ลูกบาศก์เมตรต่อชั่วโมง  จำนวน 1 ระบบ ติดตั้งป้ายประชาสัมพันธ์โครงการถาวร จำนวน 1 ป้าย (รายละเอียดตามแบบรูปรายการและประมาณการที่เทศบาลกำหนด)</t>
  </si>
  <si>
    <t xml:space="preserve">โครงการก่อสร้างระบบผลิตน้ำประปา (Water  Treatment  System) ในบัญชีนวัตกรรมไทย หมู่ 2   บ้านตะคองเก่า  ตำบลปรุใหญ่  อำเภอเมืองนครราชสีมา  จังหวัดนครราชสีมา
</t>
  </si>
  <si>
    <t>โครงการก่อสร้างระบบผลิตน้ำประปา (Water  Treatment  System) ในบัญชีนวัตกรรมไทย หมู่ 1 บ้านคนชุม  ตำบลปรุใหญ่  อำเภอเมืองนครราชสีมา  จังหวัดนครราชสีมา</t>
  </si>
  <si>
    <t>รถบรรทุก (ดีเซล) แบบบรรทุกน้ำ ขนาด 6 ตัน 6 ล้อ ปริมาตรกระบอกสูบ ไม่ต่ำกว่า 6,000 ซีซีหรือกำลังเครื่องยนต์สูงสุด ไม่ต่ำกว่า 170 กิโลวัตต์  จำนวน 1 คัน  ๆ ละ 2,500,000.-บาท (จัดซื้อจัดจ้างตามราคามาตรฐานครุภัณฑ์)</t>
  </si>
  <si>
    <t>แผนพัฒนาท้องถิ่น (พ.ศ.2561 - 2565) เปลี่ยนแปลง ครั้งที่ 4 พ.ศ. 2563</t>
  </si>
  <si>
    <t>โครงการปรับปรุงศูนย์พัฒนาเด็กเล็กสังกัดเทศบาลตำบลปรุใหญ่</t>
  </si>
  <si>
    <t>เนื่องจากได้รับจัดสรรงบประมาณเพิ่มขึ้นจากเดิมได้รับจัดสรรงบประมาณ จำนวน 7 หมู่บ้าน เพิ่มเป็น 17 หมู่บ้าน</t>
  </si>
  <si>
    <t>1. ชุมชนได้รับการพัฒนาให้เกิดความน่าอยู่อย่างยั่งยืน
2. ประชาชนในชุมชนมีความสุข มีคุณภาพชีวิตที่ดี</t>
  </si>
  <si>
    <t>จำนวนชุมชนที่ดำเนินโครงการพระราชดำริด้านสาธารณสุขมีเพิ่มขึ้นจากเดิมเมื่อเทียบกับปีที่ผ่านมา</t>
  </si>
  <si>
    <t xml:space="preserve">เพื่ออุดหนุนให้ชุมชน ดำเนินงานตามแนวทางโครงการพระราชดำริด้านสาธารณสุข </t>
  </si>
  <si>
    <t>ปรากฏใน
แผนพัฒนาท้อง (พ.ศ. 2561-2565)
เพิ่มเติม / เปลี่ยนแปลง / แก้ไข ครั้งที่ พ.ศ.</t>
  </si>
  <si>
    <r>
      <t>โครงการก่อสร้าง</t>
    </r>
    <r>
      <rPr>
        <b/>
        <sz val="16"/>
        <color rgb="FFFF0000"/>
        <rFont val="TH SarabunPSK"/>
        <family val="2"/>
      </rPr>
      <t>ถนนคอนกรีตเสริมเหล็ก</t>
    </r>
    <r>
      <rPr>
        <sz val="16"/>
        <rFont val="TH SarabunPSK"/>
        <family val="2"/>
      </rPr>
      <t>หลังบ้านกำนันนพดล  ศรีจะบก ชุมชนแสนสุข 3 ม.7</t>
    </r>
  </si>
  <si>
    <r>
      <t>โครงการก่อสร้าง</t>
    </r>
    <r>
      <rPr>
        <b/>
        <sz val="16"/>
        <color rgb="FFFF0000"/>
        <rFont val="TH SarabunPSK"/>
        <family val="2"/>
      </rPr>
      <t xml:space="preserve">ถนนหินคลุกหลังบ้านกำนันนพดล  </t>
    </r>
    <r>
      <rPr>
        <sz val="16"/>
        <rFont val="TH SarabunPSK"/>
        <family val="2"/>
      </rPr>
      <t>ศรีจะบก ชุมชนแสนสุข 3 ม.7</t>
    </r>
  </si>
  <si>
    <t>แผนพัฒนาท้องถิ่น (พ.ศ.2566-2570)</t>
  </si>
  <si>
    <t>ปี  2566</t>
  </si>
  <si>
    <t>ปี  2567</t>
  </si>
  <si>
    <t>ปี 2568</t>
  </si>
  <si>
    <t>ปี  2569</t>
  </si>
  <si>
    <t>ปี  2570</t>
  </si>
  <si>
    <t>แผนพัฒนาท้องถิ่น (พ.ศ.2566 - 2570)</t>
  </si>
  <si>
    <t>2566</t>
  </si>
  <si>
    <t>2567</t>
  </si>
  <si>
    <t>2568</t>
  </si>
  <si>
    <t>2569</t>
  </si>
  <si>
    <t>2570</t>
  </si>
  <si>
    <t>แบบ ผ.01/1</t>
  </si>
  <si>
    <t>บัญชีสรุปโครงการพัฒนา ที่นำมาจากแผนพัฒนาหมู่บ้านและชุมชน</t>
  </si>
  <si>
    <t>ที่นำมาจากแผนพัฒนาหมู่บ้านและแผนพัฒนาชุมชน</t>
  </si>
  <si>
    <t>(พ.ศ.2566 - 2570)</t>
  </si>
  <si>
    <t>ที่มาของโครงการ</t>
  </si>
  <si>
    <t>แบบ ผ.02/2</t>
  </si>
  <si>
    <t>สำหรับ โครงการที่เกินศักยภาพขององค์กรปกครองส่วนท้องถิ่นที่ใช้สำหรับการประสานแผนพัฒนาท้องถิ่น</t>
  </si>
  <si>
    <t>หน่วยงานที่จะขอประสาน</t>
  </si>
  <si>
    <t>เป้าหมาย
(ผลผลิตของโครงการ)</t>
  </si>
  <si>
    <r>
      <t xml:space="preserve">โครงการติดตั้งกล้อง CCTV  ชุมชนไมตรีพัฒนา ม.4
</t>
    </r>
    <r>
      <rPr>
        <sz val="12"/>
        <rFont val="TH SarabunPSK"/>
        <family val="2"/>
      </rPr>
      <t xml:space="preserve"> </t>
    </r>
  </si>
  <si>
    <r>
      <t xml:space="preserve">โครงการติดตั้งกล้อง CCTV ชุมชนวิโรจน์พัฒนา ม.4
</t>
    </r>
    <r>
      <rPr>
        <sz val="12"/>
        <rFont val="TH SarabunPSK"/>
        <family val="2"/>
      </rPr>
      <t xml:space="preserve"> </t>
    </r>
  </si>
  <si>
    <r>
      <t xml:space="preserve">โครงการติดตั้งกล้อง CCTV ชุมชนพบสุข 2 ม.5
</t>
    </r>
    <r>
      <rPr>
        <sz val="12"/>
        <rFont val="TH SarabunPSK"/>
        <family val="2"/>
      </rPr>
      <t xml:space="preserve"> </t>
    </r>
  </si>
  <si>
    <r>
      <t xml:space="preserve">โครงการติดตั้งกล้อง CCTV  ชุมชนพบสุข 3 ม.5
</t>
    </r>
    <r>
      <rPr>
        <sz val="12"/>
        <rFont val="TH SarabunPSK"/>
        <family val="2"/>
      </rPr>
      <t xml:space="preserve"> </t>
    </r>
  </si>
  <si>
    <r>
      <t xml:space="preserve">โครงการเจาะบ่อบาดาล  ชุมชนวิโรจน์พัฒนา  ม.4
</t>
    </r>
    <r>
      <rPr>
        <strike/>
        <sz val="12"/>
        <rFont val="TH SarabunPSK"/>
        <family val="2"/>
      </rPr>
      <t>เทศบัญญัติ 2561 (300,000)
(แผนชุมชน ปี 61 )</t>
    </r>
  </si>
  <si>
    <r>
      <t xml:space="preserve">โครงการจัดการแข่งขันกีฬาหมู่บ้านต้านยาเสพติด
</t>
    </r>
    <r>
      <rPr>
        <strike/>
        <sz val="12"/>
        <rFont val="TH SarabunPSK"/>
        <family val="2"/>
      </rPr>
      <t>เทศบัญญัติ 2561 (50,000)
เทศบัญญัติ 2562 (50,000)</t>
    </r>
  </si>
  <si>
    <r>
      <t xml:space="preserve">โครงการพัฒนาศักยภาพแกนนำด้านสุขภาพระดับตำบล/หมู่บ้าน
</t>
    </r>
    <r>
      <rPr>
        <strike/>
        <sz val="12"/>
        <rFont val="TH SarabunPSK"/>
        <family val="2"/>
      </rPr>
      <t>เทศบัญญัติ 2561 (50,000)</t>
    </r>
  </si>
  <si>
    <r>
      <t xml:space="preserve">โครงการฝึกอบรมและศึกษาดูงานเพื่อเพิ่มพูนความรู้ให้กับคณะกรรมการชุมชนคณะกรรมการอำนวยการชุมชน และสมาชิกชุมชน
</t>
    </r>
    <r>
      <rPr>
        <strike/>
        <sz val="12"/>
        <color indexed="8"/>
        <rFont val="TH SarabunPSK"/>
        <family val="2"/>
      </rPr>
      <t>เทศบัญญัติ 2561 (550,000)
เทศบัญญัติ 2562 (550,000)</t>
    </r>
  </si>
  <si>
    <r>
      <t xml:space="preserve">โครงการฝึกอบรมและส่งเสริมอาชีพ
</t>
    </r>
    <r>
      <rPr>
        <strike/>
        <sz val="12"/>
        <color indexed="8"/>
        <rFont val="TH SarabunPSK"/>
        <family val="2"/>
      </rPr>
      <t>เทศบัญญัติ 2561 (70,000)
(แผนชุมชน ปี 62)</t>
    </r>
  </si>
  <si>
    <r>
      <t xml:space="preserve">โครงการประชาคมชุมชน/หมู่บ้าน
</t>
    </r>
    <r>
      <rPr>
        <strike/>
        <sz val="12"/>
        <rFont val="TH SarabunPSK"/>
        <family val="2"/>
      </rPr>
      <t>เทศบัญญัติ 2561 (20,000)
เทศบัญญัติ 2562 (20,000)</t>
    </r>
  </si>
  <si>
    <t>เพื่อรับทราบปัญหาและความต้องการของประชาชนในการจัดทำแผนพัฒนาท้องถิ่น และเพื่อคัดเลือกคณะกรรมการพัฒนาท้องถิ่น กรณีครบวาระ พ้นจากตำแหน่ง ตำแหน่งว่าง</t>
  </si>
  <si>
    <t xml:space="preserve">จัดประชุมประชาคมท้องถิ่นเพื่อจัดทำ ทบทวน เพิ่มเติม เปลี่ยนแปลงแผนพัฒนาท้องถิ่น และคัดเลือกคณะกรรมการพัฒนาท้องถิ่น กรณีครบวาระ พ้นจากตำแหน่ง ตำแหน่งว่าง
</t>
  </si>
  <si>
    <t>ประชาชนมีส่วนร่วมในการจัดทำแผนพัฒนาท้องถิ่น และเข้าร่วมประชุมไม่น้อยกว่าร้อยละ 60</t>
  </si>
  <si>
    <t xml:space="preserve">ประชาชนมีส่วนร่วมในการจัดทำแผนพัฒนาท้องถิ่น </t>
  </si>
  <si>
    <r>
      <t xml:space="preserve">โครงการดำเนินการศูนย์ยุติธรรมชุมชนตำบลปรุใหญ่
</t>
    </r>
    <r>
      <rPr>
        <strike/>
        <sz val="12"/>
        <rFont val="TH SarabunPSK"/>
        <family val="2"/>
      </rPr>
      <t>เทศบัญญัติ 2561 (50,000)
เทศบัญญัติ 2562 (50,000)</t>
    </r>
  </si>
  <si>
    <r>
      <t>เลือกตั้งนายกเทศมนตรี ฯ และสมาชิกสภาเทศบาลตำบลปรุใหญ่</t>
    </r>
    <r>
      <rPr>
        <b/>
        <sz val="14"/>
        <color rgb="FFFF0000"/>
        <rFont val="TH SarabunPSK"/>
        <family val="2"/>
      </rPr>
      <t xml:space="preserve"> </t>
    </r>
    <r>
      <rPr>
        <sz val="14"/>
        <rFont val="TH SarabunPSK"/>
        <family val="2"/>
      </rPr>
      <t>กรณีครบวาระ แทนตำแหน่งว่าง ยุบสภา</t>
    </r>
  </si>
  <si>
    <r>
      <t xml:space="preserve">โครงการเสริมสร้างและพัฒนาศักยภาพเกษตรเทศบาลตำบลปรุใหญ่
</t>
    </r>
    <r>
      <rPr>
        <sz val="12"/>
        <color indexed="8"/>
        <rFont val="TH SarabunPSK"/>
        <family val="2"/>
      </rPr>
      <t xml:space="preserve"> </t>
    </r>
  </si>
  <si>
    <r>
      <t xml:space="preserve">โครงการขับเคลื่อนปรัชญาเศรษฐกิจพอเพียงในตำบลปรุใหญ่
</t>
    </r>
    <r>
      <rPr>
        <sz val="12"/>
        <rFont val="TH SarabunPSK"/>
        <family val="2"/>
      </rPr>
      <t xml:space="preserve"> </t>
    </r>
  </si>
  <si>
    <r>
      <t xml:space="preserve">โครงการฝึกอบรมเพิ่มพูนความรู้ในการประกอบอาชีพ ให้แก่ กลุ่มอาชีพ กลุ่มสตรี กลุ่มแม่บ้าน และกุล่มองค์กรต่าง ๆ
</t>
    </r>
    <r>
      <rPr>
        <sz val="12"/>
        <color indexed="8"/>
        <rFont val="TH SarabunPSK"/>
        <family val="2"/>
      </rPr>
      <t xml:space="preserve"> </t>
    </r>
  </si>
  <si>
    <r>
      <t xml:space="preserve"> โครงการปกป้องสถาบันสำคัญของชาติ 
</t>
    </r>
    <r>
      <rPr>
        <sz val="12"/>
        <color indexed="8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
</t>
    </r>
  </si>
  <si>
    <r>
      <t xml:space="preserve">โครงการให้ความรู้และสนับสนุนการดำเนินงานสภาเด็กและเยาวชนเทศบาลตำบลปรุใหญ่
</t>
    </r>
    <r>
      <rPr>
        <sz val="12"/>
        <color indexed="8"/>
        <rFont val="TH SarabunPSK"/>
        <family val="2"/>
      </rPr>
      <t xml:space="preserve"> </t>
    </r>
  </si>
  <si>
    <t xml:space="preserve">อุดหนุนสำหรับการดำเนินงานตามแนวทางโครงการพระราชดำริด้านสาธารณสุข
</t>
  </si>
  <si>
    <r>
      <t xml:space="preserve">โครงการประชุมประชาคมท้องถิ่น
</t>
    </r>
    <r>
      <rPr>
        <sz val="12"/>
        <rFont val="TH SarabunPSK"/>
        <family val="2"/>
      </rPr>
      <t xml:space="preserve"> </t>
    </r>
  </si>
  <si>
    <r>
      <t xml:space="preserve">โครงการปรับปรุงระบบแผนที่ภาษีและทะเบียนทรัพย์สิน
</t>
    </r>
    <r>
      <rPr>
        <sz val="12"/>
        <rFont val="TH SarabunPSK"/>
        <family val="2"/>
      </rPr>
      <t xml:space="preserve"> </t>
    </r>
  </si>
  <si>
    <r>
      <t xml:space="preserve">โครงการฝึกอบรมเพื่อเพิ่มประสิทธิภาพการบริหารงานและการปฏิบัติงาน สำหรับคณะผู้บริหารท้องถิ่น  สมาชิกสภาท้องถิ่น พนักงานเทศบาล  และพนักงานจ้าง
</t>
    </r>
    <r>
      <rPr>
        <sz val="12"/>
        <rFont val="TH SarabunPSK"/>
        <family val="2"/>
      </rPr>
      <t xml:space="preserve"> </t>
    </r>
  </si>
  <si>
    <r>
      <t xml:space="preserve">โครงการฝึกอบรมเสริมสร้างคุณธรรม จริยธรรม การรักษาวินัย และความโปร่งใสในการทำงานของข้าราชการและเจ้าหน้าที่ของรัฐ 
</t>
    </r>
    <r>
      <rPr>
        <sz val="12"/>
        <rFont val="TH SarabunPSK"/>
        <family val="2"/>
      </rPr>
      <t xml:space="preserve"> </t>
    </r>
  </si>
  <si>
    <r>
      <t xml:space="preserve">โครงการจัดงานวันเฉลิมพระชนมพรรษา ฯ
</t>
    </r>
    <r>
      <rPr>
        <sz val="12"/>
        <rFont val="TH SarabunPSK"/>
        <family val="2"/>
      </rPr>
      <t xml:space="preserve"> </t>
    </r>
  </si>
  <si>
    <r>
      <t xml:space="preserve">โครงการจัดงานพระราชพิธี  รัฐพิธีและวันสำคัญต่าง ๆ
</t>
    </r>
    <r>
      <rPr>
        <sz val="12"/>
        <rFont val="TH SarabunPSK"/>
        <family val="2"/>
      </rPr>
      <t xml:space="preserve"> </t>
    </r>
  </si>
  <si>
    <r>
      <t xml:space="preserve">โครงการวันเทศบาล  
</t>
    </r>
    <r>
      <rPr>
        <sz val="12"/>
        <rFont val="TH SarabunPSK"/>
        <family val="2"/>
      </rPr>
      <t xml:space="preserve"> </t>
    </r>
  </si>
  <si>
    <r>
      <t xml:space="preserve">โครงการพัฒนาศักยภาพครูผู้ดูแลเด็กและเจ้าหน้าที่รับผิดชอบงานด้านการศึกษา
</t>
    </r>
    <r>
      <rPr>
        <sz val="12"/>
        <rFont val="TH SarabunPSK"/>
        <family val="2"/>
      </rPr>
      <t xml:space="preserve"> </t>
    </r>
  </si>
  <si>
    <r>
      <t xml:space="preserve">โครงการสนับสนุนค่าใช้จ่ายการบริหารสถานศึกษา
 - อาหารกลางวันศูนย์พัฒนาเด็กเล็กเทศบาลตำบลปรุใหญ่
</t>
    </r>
    <r>
      <rPr>
        <sz val="12"/>
        <rFont val="TH SarabunPSK"/>
        <family val="2"/>
      </rPr>
      <t xml:space="preserve"> </t>
    </r>
  </si>
  <si>
    <r>
      <t xml:space="preserve">โครงการส่งเสริมการศึกษาเพื่อเรียนรู้ในและนอกห้องเรียน   
</t>
    </r>
    <r>
      <rPr>
        <sz val="12"/>
        <rFont val="TH SarabunPSK"/>
        <family val="2"/>
      </rPr>
      <t xml:space="preserve"> </t>
    </r>
  </si>
  <si>
    <r>
      <t xml:space="preserve">โครงการจัดนิทรรศการผลงานนักเรียนศูนย์พัฒนาเด็กเล็กเทศบาลตำบลปรุใหญ่ 
</t>
    </r>
    <r>
      <rPr>
        <sz val="12"/>
        <rFont val="TH SarabunPSK"/>
        <family val="2"/>
      </rPr>
      <t xml:space="preserve"> </t>
    </r>
  </si>
  <si>
    <r>
      <t xml:space="preserve">โครงการจัดกิจกรรมวันเด็กแห่งชาติ
</t>
    </r>
    <r>
      <rPr>
        <sz val="12"/>
        <rFont val="TH SarabunPSK"/>
        <family val="2"/>
      </rPr>
      <t xml:space="preserve"> </t>
    </r>
  </si>
  <si>
    <r>
      <t xml:space="preserve">ค่าอาหารเสริม (นม) สำหรับโรงเรียนบ้านคนชุม
</t>
    </r>
    <r>
      <rPr>
        <sz val="12"/>
        <rFont val="TH SarabunPSK"/>
        <family val="2"/>
      </rPr>
      <t xml:space="preserve"> </t>
    </r>
  </si>
  <si>
    <r>
      <t xml:space="preserve">เงินอุดหนุนอาหารกลางวันโรงเรียนบ้านคนชุม
</t>
    </r>
    <r>
      <rPr>
        <sz val="12"/>
        <rFont val="TH SarabunPSK"/>
        <family val="2"/>
      </rPr>
      <t xml:space="preserve"> </t>
    </r>
  </si>
  <si>
    <r>
      <t xml:space="preserve">เงินอุดหนุนโรงเรียนบ้านคนชุมตามโครงการศึกษาแหล่งเรียนรู้นอกสถานที่
</t>
    </r>
    <r>
      <rPr>
        <sz val="12"/>
        <rFont val="TH SarabunPSK"/>
        <family val="2"/>
      </rPr>
      <t xml:space="preserve"> </t>
    </r>
  </si>
  <si>
    <r>
      <t xml:space="preserve">เงินอุดหนุนโรงเรียนบ้านคนชุมตามโครงการเข้าค่ายคุณธรรมจริยธรรม
</t>
    </r>
    <r>
      <rPr>
        <sz val="12"/>
        <rFont val="TH SarabunPSK"/>
        <family val="2"/>
      </rPr>
      <t xml:space="preserve"> </t>
    </r>
  </si>
  <si>
    <r>
      <t xml:space="preserve">โครงการจัดงานประเพณีสงกรานต์ และรดน้ำดำหัวผู้สูงอายุตำบลปรุใหญ่
</t>
    </r>
    <r>
      <rPr>
        <sz val="12"/>
        <rFont val="TH SarabunPSK"/>
        <family val="2"/>
      </rPr>
      <t xml:space="preserve"> </t>
    </r>
  </si>
  <si>
    <r>
      <t xml:space="preserve">โครงการส่งเสริมการเล่นกีฬาเพื่อสุขภาพที่ดี
</t>
    </r>
    <r>
      <rPr>
        <strike/>
        <sz val="12"/>
        <rFont val="TH SarabunPSK"/>
        <family val="2"/>
      </rPr>
      <t>เทศบัญญัติ 2561 (50,000)
เทศบัญญัติ 2562 (50,000)</t>
    </r>
  </si>
  <si>
    <t>รวม 6 โครงการ</t>
  </si>
  <si>
    <r>
      <t xml:space="preserve">โครงการจัดกิจกรรมเพื่อส่งเสริมพระพุทธศาสนา
</t>
    </r>
    <r>
      <rPr>
        <sz val="12"/>
        <rFont val="TH SarabunPSK"/>
        <family val="2"/>
      </rPr>
      <t xml:space="preserve"> </t>
    </r>
  </si>
  <si>
    <r>
      <t xml:space="preserve">โครงการจัดงานประเพณีลอยกระทง
</t>
    </r>
    <r>
      <rPr>
        <sz val="12"/>
        <rFont val="TH SarabunPSK"/>
        <family val="2"/>
      </rPr>
      <t xml:space="preserve"> </t>
    </r>
  </si>
  <si>
    <r>
      <t xml:space="preserve">โครงการส่งนักกีฬาเข้าร่วมการแข่งขันกีฬา
</t>
    </r>
    <r>
      <rPr>
        <sz val="12"/>
        <rFont val="TH SarabunPSK"/>
        <family val="2"/>
      </rPr>
      <t xml:space="preserve"> </t>
    </r>
  </si>
  <si>
    <r>
      <t xml:space="preserve">โครงการปรับปรุงภูมิทัศน์สวนสุขภาพรอบสระศูนย์พัฒนาเด็กเล็ก ม.2
</t>
    </r>
    <r>
      <rPr>
        <sz val="12"/>
        <rFont val="TH SarabunPSK"/>
        <family val="2"/>
      </rPr>
      <t xml:space="preserve"> </t>
    </r>
  </si>
  <si>
    <r>
      <t xml:space="preserve">โครงการ "ท้องถิ่นไทย รวมใจภักดิ์ รักษ์พื้นที่สีเขียว
</t>
    </r>
    <r>
      <rPr>
        <sz val="12"/>
        <color indexed="8"/>
        <rFont val="TH SarabunPSK"/>
        <family val="2"/>
      </rPr>
      <t xml:space="preserve"> </t>
    </r>
  </si>
  <si>
    <t>ปลูกต้นไม้ในเขตพื้นที่ตำบลปรุใหญ่</t>
  </si>
  <si>
    <r>
      <rPr>
        <sz val="16"/>
        <rFont val="TH SarabunPSK"/>
        <family val="2"/>
      </rPr>
      <t>โครงการอนุรักษ์พันธุกรรมพืชอันเนื่องมาจากพระราชดำริ สมเด็จพระเทพรัตนราชสุดาฯ สยามบรมราชกุมารี</t>
    </r>
    <r>
      <rPr>
        <sz val="15"/>
        <rFont val="TH SarabunPSK"/>
        <family val="2"/>
      </rPr>
      <t xml:space="preserve">
</t>
    </r>
    <r>
      <rPr>
        <sz val="12"/>
        <rFont val="TH SarabunPSK"/>
        <family val="2"/>
      </rPr>
      <t xml:space="preserve"> </t>
    </r>
  </si>
  <si>
    <r>
      <t xml:space="preserve">โครงการขยายเขตน้ำประปาหลังสนามกีฬา 80 พรรษา ซอยจำปาทอง ชุมชนแสนสุข 3 ม.7
</t>
    </r>
    <r>
      <rPr>
        <sz val="12"/>
        <rFont val="TH SarabunPSK"/>
        <family val="2"/>
      </rPr>
      <t xml:space="preserve"> </t>
    </r>
  </si>
  <si>
    <r>
      <t xml:space="preserve">โครงการเจาะบ่อบาดาล ข้างโนนโพธิ์ ชุมชนคนชุม 1 ม.1 </t>
    </r>
    <r>
      <rPr>
        <strike/>
        <sz val="12"/>
        <rFont val="TH SarabunPSK"/>
        <family val="2"/>
      </rPr>
      <t xml:space="preserve"> </t>
    </r>
  </si>
  <si>
    <t>รวม  10   โครงการ</t>
  </si>
  <si>
    <t>ตู้เก็บถังดับเพลิงเคมีแห้งพร้อมถังเคมีดับเพลิงเคมีแห้งในเขตพื้นที่ตำบลปรุใหญ่ หมู่ที่ 1 - 7  (ตามราคาท้องตลาด)</t>
  </si>
  <si>
    <t>ติดตั้งกล้อง CCTV ในเขตพื้นที่ตำบลปรุใหญ่ (ตามมาตรฐานกระทรวงดิจิตัลเศรษฐกิจและสังคม )</t>
  </si>
  <si>
    <t>Submersible 3.0 แรง 220 โวลต์ ตัวละ 50,000 บาท  (จัดซื้อจัดจ้างตามราคาท้องตลาด)</t>
  </si>
  <si>
    <t>Submersible 3.0 แรง 380 โวลต์ ตัวละ 40,000 บาท  (จัดซื้อจัดจ้างตามราคาท้องตลาด)</t>
  </si>
  <si>
    <t>เพื่อพัฒนามาตรฐานการ ป้องกันและแก้ไขปัญหาสาธารณภัยในพื้นที่เทศบาลตำบลปรุใหญ่</t>
  </si>
  <si>
    <t>ฝึกอบรมนักเรียนโรงเรียนบ้านคนชุมและตัวแทนหมู่บ้านตำบลปรุใหญ่</t>
  </si>
  <si>
    <r>
      <t xml:space="preserve">โครงการพัฒนาบุคลากรของเทศบาลตำบลปรุใหญ่
</t>
    </r>
    <r>
      <rPr>
        <sz val="12"/>
        <rFont val="TH SarabunPSK"/>
        <family val="2"/>
      </rPr>
      <t xml:space="preserve"> </t>
    </r>
  </si>
  <si>
    <t>Submersible 1.5 แรง 220 โวลต์ ตัวละ 25,000 บาท (ตามราคาท้องตลาด)</t>
  </si>
  <si>
    <t>Submersible 5 แรง 380 โวลต์ ตัว ละ 50,000 บาท (ตามราคาท้องตลาด)</t>
  </si>
  <si>
    <t>ปั้มหอยโข่ง ขนาด 5.5 แรง 380 โวลต์ ตัวละ 30,000 บาท (ตามราคาท้องตลาด)</t>
  </si>
  <si>
    <t>เครื่องพ่นหมอกควัน เครื่องละ 60,000 บาท (ตามบัญชีราคามาตรฐานครุภัณฑ์)</t>
  </si>
  <si>
    <t>เครื่องตัดหญ้าแบบข้อแข็ง เครื่องละ 10,000 บาท  (ตามบัญชีราคามาตรฐานครุภัณฑ์)</t>
  </si>
  <si>
    <t>เลื่อยโซ่ยนต์ ขนาดเครื่องยนต์ 2 แรงม้า แผ่นบังคับโซ่ 18 นิ้ว  เครื่องละ 25,000 บาท (จัดซื้อจัดจ้างตามราคาท้องตลาด/นอกมาตรฐานครุภัณฑ์)</t>
  </si>
  <si>
    <t>อำเภอ / จังหวัด</t>
  </si>
  <si>
    <t>แผนงานอุตสาหกรรมและโยธา</t>
  </si>
  <si>
    <t>รวม 4  โครงการ</t>
  </si>
  <si>
    <t>โครงการสัตว์ปลอดโรค คนปลอดภัย จากโรคพิษสุนัขบ้า ตามพระปณิธานศาสตราจารย์ ดร.สมเด็จเจ้าฟ้าฯ กรมพระศรีสวางควัฒนวรขัตติยราชนารี</t>
  </si>
  <si>
    <t xml:space="preserve">เพื่ออบรมให้ความรู้ / พัฒนาศักยภาพอาสาปศุสัตว์ / สำรวจ /ควบคุมประชากรสุนัขและแมว และฉีดวัคซีนป้องกันโรคพิษสุนัขบ้าในสุนัขและแมวในเขตพื้นที่เทศบาลตำบลปรุใหญ่ </t>
  </si>
  <si>
    <t xml:space="preserve">(1) ประชาสัมพันธ์ให้ความรู้ประชาชน 1 ช่องทาง (2) อบรมให้ความรู้พัฒนาศักยภาพอาสาปศุสัตว์ จำนวน 1 ครั้ง  (3) สำรวจประชากรสุนัขและแมว จำนวน 2 ครั้งต่อปี  (4) ฉีดวัคซีนป้องกันโรคพิษสุนัขบ้าในสุนัขและแมวในเขตพื้นที่เทศบาลตำบลปรุใหญ่ จำนวน 1 ครั้ง (5) ควบคุมประชากรสุนัขและแมว โดยการทำหมัน 1 ครั้ง  </t>
  </si>
  <si>
    <t xml:space="preserve">โครงการป้องกัน ควบคุม โรคไข้เลือดออก
</t>
  </si>
  <si>
    <t>เพื่อพ่นควบคุมโรคไข้เลือดออก กรณีเกิดโรคไข้เลือดออก</t>
  </si>
  <si>
    <t>พ่นควบคุมโรค ตามจำนวนเคสที่รับแจ้ง</t>
  </si>
  <si>
    <t xml:space="preserve">โครงการพัฒนาสุขาภิบาลอาหารในสถานที่จำหน่ายอาหาร
</t>
  </si>
  <si>
    <t>โครงการบริหารจัดการระบบการดูแลระยะยาวด้านสาธารณสุขสำหรับผู้สูงอายุที่มีภาวะพึ่งพิงและบุคคลอื่นที่มีภาวะพึ่งพิง</t>
  </si>
  <si>
    <t xml:space="preserve">เพื่อบริหารจัดการระบบการดูแลระยะยาวด้านสาธารณสุขสำหรับผู้สูงอายุที่มีภาวะพึ่งพิง และบุคคลที่ภาวะพึ่งพิง ให้ครอบคลุม 5 ด้าน </t>
  </si>
  <si>
    <t>ผู้สูงอายุที่มีภาวะพึ่งพิง และบุคคลที่ภาวะพึ่งพิง ในเขตเทศบาลตำบลปรุใหญ่</t>
  </si>
  <si>
    <t>ร้อยละ 80 ของจำนวนผู้สูงอายุที่มีภาวะพึ่งพิง และบุคคลที่ภาวะพึ่งพิง ในเขตเทศบาลตำบลปรุใหญ่ได้รับการบริการดูแลระยะยาวด้านสาธารณสุข</t>
  </si>
  <si>
    <t>ผู้สูงอายุที่มีภาวะพึ่งพิง และบุคคลอื่นที่มีภาวะพึ่งพิง มีคุณภาพชีวิตที่ดี อยู่ในสังคมอย่างมีศักดิ์ศรี เข้าถึงบริการด้านสาธารณสุขได้อย่างถ้วนหน้าและเท่าเทียม</t>
  </si>
  <si>
    <r>
      <t xml:space="preserve">โครงการคลองสวยน้ำใสตำบลปรุใหญ่
</t>
    </r>
    <r>
      <rPr>
        <sz val="12"/>
        <rFont val="TH SarabunPSK"/>
        <family val="2"/>
      </rPr>
      <t xml:space="preserve">
</t>
    </r>
  </si>
  <si>
    <t xml:space="preserve">โครงการชุมชนน่าอยู่หมู่บ้านน่ามอง
</t>
  </si>
  <si>
    <t xml:space="preserve">โครงการของเหลือใช้  ไม่ไร้ค่าสู่การพัฒนาชุมชนปลอดขยะ
</t>
  </si>
  <si>
    <t>อบรมให้ความรู้เรื่องจัดการขยะมูลฝอย การใช้ประโยชน์จากขยะมูลฝอย และรณรงค์การคัดแยกขยะมูลฝอยอันตราย และสารพิษในครัวเรือน แก่ประชาชนตำบลปรุใหญ่</t>
  </si>
  <si>
    <t>เงินสมทบกองทุนหลักประกันสุขภาพแห่งชาติในพื้นที่เทศบาลตำบลปรุใหญ่</t>
  </si>
  <si>
    <t>เพื่อสนับสนุนการดำเนินงานสร้างหลักประกันสุขภาพของประชาชนในเขตเทศบาลตำบลปรุใหญ่</t>
  </si>
  <si>
    <t>กองทุนหลักประกันสุขภาพเทศบาลตำบลปรุใหญ่</t>
  </si>
  <si>
    <t>จ่ายเงินสมทบกองทุนหลักประกันสุขภาพแห่งชาติในพื้นที่เทศบาลตำบลปรุใหญ่ ภายในไตรมาสที่ 2</t>
  </si>
  <si>
    <t xml:space="preserve">โครงการป้องกันและแก้ไขปัญหายาเสพติด
</t>
  </si>
  <si>
    <t>การแพร่ระบาดของ     ยาเสพติดในพื้นที่ตำบลปรุใหญ่ลดลงและหมดไป</t>
  </si>
  <si>
    <t>รถบรรทุกขยะ  ขนาด 6 ตัน 6 ล้อ ปริมาตรกระบอกสูบไม่ต่ำกว่า 6,000 ซีซี  หรือกำลังเครื่องยนต์สูงสุด ไม่ต่ำกว่า 170 กิโลวัตต์ แบบอัดท้าย จำนวน 1 คัน ๆ ละ 2,400,000 บาท (ตามบัญชีราคามาตรฐานครุภัณฑ์)</t>
  </si>
  <si>
    <t>เครื่องออกกำลังกายกลางแจ้ง หมู่ที่ 3  จำนวน 1 ชุด (ตามราคาท้องตลาด)</t>
  </si>
  <si>
    <t>เครื่องออกกำลังกายสำหรับเด็ก หมู่ที่ 5 จำนวน  1 ชุด (ตามราคาท้องตลาด)</t>
  </si>
  <si>
    <r>
      <t xml:space="preserve">อุดหนุนการไฟฟ้าส่วนภูมิภาค 
</t>
    </r>
    <r>
      <rPr>
        <sz val="12"/>
        <rFont val="TH SarabunPSK"/>
        <family val="2"/>
      </rPr>
      <t xml:space="preserve"> </t>
    </r>
  </si>
  <si>
    <r>
      <t xml:space="preserve">อุดหนุนการไฟฟ้าส่วนภูมิภาค 
</t>
    </r>
    <r>
      <rPr>
        <sz val="12"/>
        <rFont val="TH SarabunPSK"/>
        <family val="2"/>
      </rPr>
      <t xml:space="preserve"> </t>
    </r>
    <r>
      <rPr>
        <sz val="15"/>
        <rFont val="TH SarabunPSK"/>
        <family val="2"/>
      </rPr>
      <t>( ต่อ)</t>
    </r>
  </si>
  <si>
    <t xml:space="preserve">อุดหนุนการไฟฟ้าส่วนภูมิภาคจังหวัดนครราชสีมา เพื่อขยายเขตไฟฟ้าสาธารณะภายในเขตเทศบาลตำบลปรุใหญ่ หมู่ที่ 1 - 7  (ต่อ)
 - ซอยบ้านนายมานิตย์ ซอย 7/2 ชุมชนร่วมใจพัฒนาตะคองเก่า ม.2
 - ซอยบ้านนายแปว ม. 1
 - จากบ้านผู้ใหญ่โค้ยถึงโนนเพล ม. 2
 - เข้าประปาบาดาลขนาดใหญ่ บริเวณคุ้มโสฬส ชุมชนแสนสุข  3  ม.7
 - ทางไปบ้าน น.ส.วิไลลักษณ์ ชุมชนแสนสุข 3  ม.7
 - หลังเวียนนา ชุมชนตาลโหรนโนนตาชูพัฒนา  ม.2
 - ซอย 13 ชุมชนพบสุข 3 ม.5
 - บริเวณสี่แยกร้านขายอุปกรณ์ก่อสร้าง ชุมชนไมตรีพัฒนา ม.4
 - หลังหมู่บ้านไชโยนคร 2 ชุมชนพบสุข 1 ม.5
</t>
  </si>
  <si>
    <t xml:space="preserve">อุดหนุนการไฟฟ้าส่วนภูมิภาคจังหวัดนครราชสีมา เพื่อขยายเขตไฟฟ้าสาธารณะภายในเขตเทศบาลตำบลปรุใหญ่ หมู่ที่ 1 - 7 
 - ซอยฟาร์มหมู ถึงสุดเขตเทศบาลตำบลปรุใหญ่ ชุมชนคนชุม 3 ม.1
 - ซอยวิโรจน์พัฒนา 20 ม.4
 - บ้านนางสมศรีถึงสุดซอย ชุมชนพบสุข 2 ม.5
 - สนามกีฬาโนนโพธิ์ไปทางทิศตะวันออก ชุมชนคนชุม 2 ม.1
 - ซอย 13/7 ชุมชนพบสุข 3 ม.5
 - ซอยบ้านนายสมาน  วรรณรักษ์  ม.2
 - หลังประตู 4 สนามกีฬา 80 พรรษา ชุมชนแสนสุข 3  ม.7
 - หลังสนามกีฬา 80 พรรษา  ซอยจำปาทอง  ชุมชนแสนสุข 3 ม.7
 - ซอยรวมมิตร 2 จากบ้าน อาจารย์โรงเรียนอัสสัมชัญ ถึงคลองส่งน้ำ (ซอยข้างอู่เกื้อ) ชุมชนรวมมิตรพัฒนา ม.4 </t>
  </si>
  <si>
    <r>
      <t xml:space="preserve">โครงการก่อสร้างถนนคอนกรีตเสริมเหล็กบ้านนางจันจิรา  กิมสูงเนิน ชุมชนร่วมใจพัฒนาตะคองเก่า ม.2
</t>
    </r>
    <r>
      <rPr>
        <sz val="12"/>
        <rFont val="TH SarabunPSK"/>
        <family val="2"/>
      </rPr>
      <t xml:space="preserve"> </t>
    </r>
  </si>
  <si>
    <t xml:space="preserve">โครงการวางท่อระบายน้ำ ซอย 14/2  ชุมชนพบสุข 3 ม.5
 </t>
  </si>
  <si>
    <t xml:space="preserve">โครงการก่อสร้างท่อระบายน้ำ ซอย 3/5 ชุมชนแสนสุข 1 ม.7
 </t>
  </si>
  <si>
    <t xml:space="preserve">โครงการก่อสร้างถนนคอนกรีตเสริมเหล็ก ซอยวิโรจน์พัฒนา  ชุมชนวิโรจน์พัฒนา ม.4
 </t>
  </si>
  <si>
    <t xml:space="preserve">โครงการก่อสร้างท่อระบายน้ำ ซอย 3/4 ชุมชนแสนสุข 1 ม.7
 </t>
  </si>
  <si>
    <t>โครงการก่อสร้างถนนคอนกรีตเสริมเหล็กหลังบ้านกำนันนพดล  ศรีจะบก ชุมชนแสนสุข 3 ม.7</t>
  </si>
  <si>
    <r>
      <t xml:space="preserve">โครงการฝึกอบรมและทบทวนเกี่ยวกับการป้องกันและระงับอัคคีภัย/ไฟป่าในชุมชน
</t>
    </r>
    <r>
      <rPr>
        <sz val="12"/>
        <rFont val="TH SarabunPSK"/>
        <family val="2"/>
      </rPr>
      <t xml:space="preserve"> </t>
    </r>
  </si>
  <si>
    <r>
      <t xml:space="preserve">โครงการฝึกทักษะการเอาชีวิตรอดจากการจมน้ำ 
</t>
    </r>
    <r>
      <rPr>
        <sz val="12"/>
        <rFont val="TH SarabunPSK"/>
        <family val="2"/>
      </rPr>
      <t xml:space="preserve"> </t>
    </r>
  </si>
  <si>
    <r>
      <t xml:space="preserve">โครงการฝึกอบรมอาสาสมัครป้องกันภัยฝ่ายพลเรือนเทศบาลตำบลปรุใหญ่
</t>
    </r>
    <r>
      <rPr>
        <sz val="12"/>
        <rFont val="TH SarabunPSK"/>
        <family val="2"/>
      </rPr>
      <t xml:space="preserve"> </t>
    </r>
  </si>
  <si>
    <r>
      <t xml:space="preserve">โครงการฝึกทบทวนอาสาสมัครป้องกันภัยฝ่ายพลเรือนเทศบาลตำบลปรุใหญ่
</t>
    </r>
    <r>
      <rPr>
        <sz val="12"/>
        <rFont val="TH SarabunPSK"/>
        <family val="2"/>
      </rPr>
      <t xml:space="preserve"> </t>
    </r>
  </si>
  <si>
    <r>
      <t xml:space="preserve">โครงการรณรงค์ป้องกันอุบัติเหตุ ด้านการจราจรทางถนนประชาชนในเขตเทศบาล
</t>
    </r>
    <r>
      <rPr>
        <sz val="12"/>
        <rFont val="TH SarabunPSK"/>
        <family val="2"/>
      </rPr>
      <t xml:space="preserve"> </t>
    </r>
  </si>
  <si>
    <r>
      <t xml:space="preserve">โครงการจัดงานวัน อปพร. 
</t>
    </r>
    <r>
      <rPr>
        <sz val="12"/>
        <rFont val="TH SarabunPSK"/>
        <family val="2"/>
      </rPr>
      <t xml:space="preserve"> </t>
    </r>
    <r>
      <rPr>
        <sz val="15"/>
        <rFont val="TH SarabunPSK"/>
        <family val="2"/>
      </rPr>
      <t xml:space="preserve">
 </t>
    </r>
  </si>
  <si>
    <t>รวม  1 โครงการ</t>
  </si>
  <si>
    <t>รวม  22  โครงการ</t>
  </si>
  <si>
    <t>รวม 11  โครงการ</t>
  </si>
  <si>
    <r>
      <t xml:space="preserve">โครงการเพิ่มประสิทธิภาพการปฏิบัติงานสำหรับบุคลากรเทศบาลตำบลปรุใหญ่/หน่วยงานคลัง
</t>
    </r>
    <r>
      <rPr>
        <sz val="12"/>
        <rFont val="TH SarabunPSK"/>
        <family val="2"/>
      </rPr>
      <t xml:space="preserve"> </t>
    </r>
  </si>
  <si>
    <r>
      <rPr>
        <sz val="15"/>
        <color indexed="8"/>
        <rFont val="TH SarabunPSK"/>
        <family val="2"/>
      </rPr>
      <t>โครงการก่อสร้างถนนพาราแอสฟัลท์ติกคอนกรีต สายเลียบคลองชลประทานถึงทางหลวงแผ่นดินหมายเลข 2 ตอนเลี่ยงเมืองบายพาสนครราชสีมา ผ่านหน้าบริษัท เอ็น เอส ยูนิเทรด หมู่ที่ 2 บ้านตะคองเก่า</t>
    </r>
    <r>
      <rPr>
        <sz val="14"/>
        <color indexed="8"/>
        <rFont val="TH SarabunPSK"/>
        <family val="2"/>
      </rPr>
      <t xml:space="preserve">
</t>
    </r>
  </si>
  <si>
    <t>อบจ.นม.</t>
  </si>
  <si>
    <t>รวม 7  โครงการ</t>
  </si>
  <si>
    <t>Submersible 2 แรง 380 โวลต์ ตัวละ 25,000 บาท  (จัดซื้อจัดจ้างตามราคาท้องตลาด)</t>
  </si>
  <si>
    <t>รวม    16 รายการ</t>
  </si>
  <si>
    <t xml:space="preserve">ค่าอาหารเสริม (นม) สำหรับศูนย์พัฒนาเด็กเล็กเทศบาลตำบลปรุใหญ่
</t>
  </si>
  <si>
    <t xml:space="preserve">ก. ยุทธศาสตร์จังหวัดที่ 4 เสริมสร้างความมั่นคงในการพัฒนาคน และชุมชนอย่างมีคุณภาพตามหลักปรัชญาเศรษฐกิจพอเพียง </t>
  </si>
  <si>
    <t>ข. ยุทธศาสตร์การพัฒนาขององค์กรปกครองส่วนท้องถิ่นในเขตจังหวัดที่ 2  ยุทธศาสตร์ด้านการพัฒนาคุณภาพชีวิต</t>
  </si>
  <si>
    <t>ข. ยุทธศาสตร์การพัฒนาขององค์กรปกครองส่วนท้องถิ่นในเขตจังหวัดที่ 1  ยุทธศาสตร์โครงการตามแนวทางพระราชดำริ</t>
  </si>
  <si>
    <t>คณะกรรมการหมู่บ้าน จำนวน 7 หมู่บ้าน ๆ ละ 20,000 บาท
(อุดหนุนคณะกรรมการหมู่บ้านในเขตเทศบาลตำบลปรุใหญ่)</t>
  </si>
  <si>
    <t>ก. ยุทธศาสตร์จังหวัดที่ 1 สร้างเสริมระบบโครงสร้างพื้นฐานเชื่อมโยงต่อโครงข่ายคมนาคมแห่งอนาคต และเพิ่มขีด ความสามารถ การค้า การลงทุนและเศรษฐกิจ</t>
  </si>
  <si>
    <t>ข. ยุทธศาสตร์การพัฒนาขององค์กรปกครองส่วนท้องถิ่นในเขตจังหวัดที่ 4  ยุทธศาสตร์การพัฒนาเมือง</t>
  </si>
  <si>
    <t>ก. ยุทธศาสตร์จังหวัดที่ 5 ยกระดับบริหารจัดการทรัพยากรธรรมชาติและสิ่งแวดล้อมให้เกิดสมดุลและยั่งยืน</t>
  </si>
  <si>
    <t xml:space="preserve">ก. ยุทธศาสตร์จังหวัดที่ 2 ยกระดับการท่องเที่ยว ที่หลากหลายเชื่อมต่อภาคและภูมิภาค </t>
  </si>
  <si>
    <t>ก. ยุทธศาสตร์จังหวัดที่ 6 ยกระดับการบริหารจัดการภาครัฐรองรับการพัฒนาเมืองและสังคมคุณภาพสูง (SMART City/ MICE City/ Art City / Safe City)</t>
  </si>
  <si>
    <t>ข. ยุทธศาสตร์การพัฒนาขององค์กรปกครองส่วนท้องถิ่นในเขตจังหวัดที่ 5  ยุทธศาสตร์การพัฒนาระบบการบริหารภาครัฐ</t>
  </si>
  <si>
    <t xml:space="preserve">ก. ยุทธศาสตร์จังหวัดที่ 3 พัฒนานวัตกรรมการผลิต การแปรรูปสินค้าเกษตรปลอดภัยและอุตสาหกรรมเชิงนิเวศ </t>
  </si>
  <si>
    <t>ข. ยุทธศาสตร์การพัฒนาขององค์กรปกครองส่วนท้องถิ่นในเขตจังหวัดที่ 3  ยุทธศาสตร์การพัฒนาเศรษฐกิจ</t>
  </si>
  <si>
    <r>
      <t>โครงการดำเนินงานตามศูนย์พัฒนาครอบครัวในชุมชน (ศพค.)</t>
    </r>
    <r>
      <rPr>
        <sz val="12"/>
        <color indexed="8"/>
        <rFont val="TH SarabunPSK"/>
        <family val="2"/>
      </rPr>
      <t xml:space="preserve"> </t>
    </r>
  </si>
  <si>
    <r>
      <t>โครงการส่งเสริมและพัฒนาสตรี</t>
    </r>
    <r>
      <rPr>
        <sz val="12"/>
        <color indexed="8"/>
        <rFont val="TH SarabunPSK"/>
        <family val="2"/>
      </rPr>
      <t xml:space="preserve"> </t>
    </r>
  </si>
  <si>
    <t>สำนักปลัดเทศบาล 
(งานพัฒนาชุมชน)</t>
  </si>
  <si>
    <r>
      <t>โครงการส่งเสริมกิจกรรมผู้สูงอายุตำบลปรุใหญ่</t>
    </r>
    <r>
      <rPr>
        <sz val="12"/>
        <color indexed="8"/>
        <rFont val="TH SarabunPSK"/>
        <family val="2"/>
      </rPr>
      <t xml:space="preserve"> </t>
    </r>
  </si>
  <si>
    <r>
      <t xml:space="preserve">โครงการส่งเสริมอาชีพและพัฒนาคุณภาพชีวิตคนพิการ ผู้ด้อยโอกาส และครอบครัวผู้มีรายได้น้อย </t>
    </r>
    <r>
      <rPr>
        <sz val="12"/>
        <color indexed="8"/>
        <rFont val="TH SarabunPSK"/>
        <family val="2"/>
      </rPr>
      <t xml:space="preserve"> </t>
    </r>
  </si>
  <si>
    <t xml:space="preserve">โครงการป้องกันและลดอุบัติเหตุทางถนนช่วงเทศกาลปีใหม่  </t>
  </si>
  <si>
    <r>
      <t>โครงการป้องกันและลดอุบัติเหตุทางถนนช่วงเทศกาลสงกรานต์</t>
    </r>
    <r>
      <rPr>
        <sz val="12"/>
        <rFont val="TH SarabunPSK"/>
        <family val="2"/>
      </rPr>
      <t xml:space="preserve"> </t>
    </r>
  </si>
  <si>
    <t>โครงการอบรมให้ความรู้เรื่องการลดความเสี่ยงจากเหตุสาธารณภัย</t>
  </si>
  <si>
    <t>เด็กนักเรียนศูนย์พัฒนาเด็กเล็กเทศบาลตำบลปรุใหญ่ ได้รับอาหารกลางวันที่มีคุณภาพ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</si>
</sst>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-* #,##0_-;\-* #,##0_-;_-* &quot;-&quot;??_-;_-@_-"/>
    <numFmt numFmtId="190" formatCode="_-* #,##0.0_-;\-* #,##0.0_-;_-* &quot;-&quot;??_-;_-@_-"/>
    <numFmt numFmtId="191" formatCode="_(* #,##0.0_);_(* \(#,##0.0\);_(* &quot;-&quot;??_);_(@_)"/>
  </numFmts>
  <fonts count="54" x14ac:knownFonts="1">
    <font>
      <sz val="10"/>
      <name val="Arial"/>
    </font>
    <font>
      <sz val="10"/>
      <name val="Arial"/>
    </font>
    <font>
      <sz val="15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sz val="10"/>
      <name val="Arial"/>
      <family val="2"/>
    </font>
    <font>
      <strike/>
      <sz val="12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4"/>
      <name val="Symbol"/>
      <family val="1"/>
      <charset val="2"/>
    </font>
    <font>
      <sz val="13"/>
      <name val="TH SarabunPSK"/>
      <family val="2"/>
    </font>
    <font>
      <sz val="13"/>
      <name val="Symbol"/>
      <family val="1"/>
      <charset val="2"/>
    </font>
    <font>
      <b/>
      <sz val="16"/>
      <name val="TH SarabunPSK"/>
      <family val="2"/>
    </font>
    <font>
      <b/>
      <sz val="22"/>
      <name val="TH SarabunPSK"/>
      <family val="2"/>
    </font>
    <font>
      <sz val="10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6"/>
      <color theme="1"/>
      <name val="TH SarabunPSK"/>
      <family val="2"/>
    </font>
    <font>
      <sz val="12"/>
      <color indexed="8"/>
      <name val="TH SarabunPSK"/>
      <family val="2"/>
    </font>
    <font>
      <sz val="10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Cordia New"/>
      <family val="2"/>
    </font>
    <font>
      <sz val="14"/>
      <color theme="1"/>
      <name val="TH SarabunPSK"/>
      <family val="2"/>
    </font>
    <font>
      <sz val="16"/>
      <color indexed="8"/>
      <name val="TH SarabunPSK"/>
      <family val="2"/>
    </font>
    <font>
      <sz val="16"/>
      <color rgb="FF000000"/>
      <name val="TH SarabunPSK"/>
      <family val="2"/>
    </font>
    <font>
      <sz val="15"/>
      <color rgb="FF0070C0"/>
      <name val="TH SarabunPSK"/>
      <family val="2"/>
    </font>
    <font>
      <sz val="14"/>
      <color rgb="FF0070C0"/>
      <name val="TH SarabunPSK"/>
      <family val="2"/>
    </font>
    <font>
      <sz val="15"/>
      <color rgb="FFFF0000"/>
      <name val="TH SarabunPSK"/>
      <family val="2"/>
    </font>
    <font>
      <sz val="16"/>
      <color rgb="FFFF0000"/>
      <name val="TH SarabunPSK"/>
      <family val="2"/>
    </font>
    <font>
      <sz val="15"/>
      <color theme="9" tint="-0.249977111117893"/>
      <name val="TH SarabunPSK"/>
      <family val="2"/>
    </font>
    <font>
      <sz val="14"/>
      <color theme="9" tint="-0.249977111117893"/>
      <name val="TH SarabunPSK"/>
      <family val="2"/>
    </font>
    <font>
      <sz val="14"/>
      <color indexed="8"/>
      <name val="Symbol"/>
      <family val="1"/>
      <charset val="2"/>
    </font>
    <font>
      <sz val="14"/>
      <color indexed="8"/>
      <name val="TH SarabunPSK"/>
      <family val="2"/>
    </font>
    <font>
      <sz val="15"/>
      <color indexed="8"/>
      <name val="Symbol"/>
      <family val="1"/>
      <charset val="2"/>
    </font>
    <font>
      <sz val="15"/>
      <color indexed="8"/>
      <name val="TH SarabunPSK"/>
      <family val="2"/>
    </font>
    <font>
      <u/>
      <sz val="15"/>
      <color indexed="8"/>
      <name val="TH SarabunPSK"/>
      <family val="2"/>
    </font>
    <font>
      <b/>
      <sz val="15"/>
      <color rgb="FFFF0000"/>
      <name val="TH SarabunPSK"/>
      <family val="2"/>
    </font>
    <font>
      <b/>
      <sz val="24"/>
      <name val="TH SarabunPSK"/>
      <family val="2"/>
    </font>
    <font>
      <sz val="22"/>
      <name val="Arial"/>
      <family val="2"/>
    </font>
    <font>
      <sz val="11"/>
      <name val="TH SarabunPSK"/>
      <family val="2"/>
    </font>
    <font>
      <b/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strike/>
      <sz val="15"/>
      <name val="TH SarabunPSK"/>
      <family val="2"/>
    </font>
    <font>
      <strike/>
      <sz val="16"/>
      <name val="TH SarabunPSK"/>
      <family val="2"/>
    </font>
    <font>
      <strike/>
      <sz val="14"/>
      <name val="TH SarabunPSK"/>
      <family val="2"/>
    </font>
    <font>
      <strike/>
      <sz val="15"/>
      <color theme="1"/>
      <name val="TH SarabunPSK"/>
      <family val="2"/>
    </font>
    <font>
      <strike/>
      <sz val="16"/>
      <color theme="1"/>
      <name val="TH SarabunPSK"/>
      <family val="2"/>
    </font>
    <font>
      <strike/>
      <sz val="12"/>
      <color indexed="8"/>
      <name val="TH SarabunPSK"/>
      <family val="2"/>
    </font>
    <font>
      <strike/>
      <sz val="12"/>
      <color theme="1"/>
      <name val="TH SarabunPSK"/>
      <family val="2"/>
    </font>
    <font>
      <strike/>
      <sz val="14"/>
      <color theme="1"/>
      <name val="TH SarabunPSK"/>
      <family val="2"/>
    </font>
    <font>
      <strike/>
      <sz val="10"/>
      <name val="TH SarabunPSK"/>
      <family val="2"/>
    </font>
    <font>
      <strike/>
      <sz val="15"/>
      <color rgb="FF0070C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9">
    <xf numFmtId="0" fontId="0" fillId="0" borderId="0"/>
    <xf numFmtId="187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187" fontId="6" fillId="0" borderId="0" applyFont="0" applyFill="0" applyBorder="0" applyAlignment="0" applyProtection="0"/>
    <xf numFmtId="0" fontId="6" fillId="0" borderId="0"/>
    <xf numFmtId="187" fontId="6" fillId="0" borderId="0" applyFont="0" applyFill="0" applyBorder="0" applyAlignment="0" applyProtection="0"/>
    <xf numFmtId="0" fontId="6" fillId="0" borderId="0"/>
    <xf numFmtId="187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1" fillId="0" borderId="0"/>
    <xf numFmtId="187" fontId="1" fillId="0" borderId="0" applyFont="0" applyFill="0" applyBorder="0" applyAlignment="0" applyProtection="0"/>
  </cellStyleXfs>
  <cellXfs count="73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wrapText="1"/>
    </xf>
    <xf numFmtId="188" fontId="2" fillId="2" borderId="0" xfId="1" applyNumberFormat="1" applyFont="1" applyFill="1" applyAlignment="1">
      <alignment shrinkToFit="1"/>
    </xf>
    <xf numFmtId="0" fontId="2" fillId="2" borderId="0" xfId="0" applyFont="1" applyFill="1" applyAlignment="1">
      <alignment horizontal="center" wrapText="1"/>
    </xf>
    <xf numFmtId="188" fontId="2" fillId="2" borderId="0" xfId="1" applyNumberFormat="1" applyFont="1" applyFill="1" applyAlignment="1">
      <alignment horizontal="center" shrinkToFit="1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189" fontId="3" fillId="2" borderId="1" xfId="2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49" fontId="2" fillId="2" borderId="2" xfId="1" applyNumberFormat="1" applyFont="1" applyFill="1" applyBorder="1" applyAlignment="1">
      <alignment horizontal="center" shrinkToFit="1"/>
    </xf>
    <xf numFmtId="49" fontId="2" fillId="2" borderId="3" xfId="1" applyNumberFormat="1" applyFont="1" applyFill="1" applyBorder="1" applyAlignment="1">
      <alignment horizontal="center" shrinkToFi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188" fontId="2" fillId="2" borderId="1" xfId="1" applyNumberFormat="1" applyFont="1" applyFill="1" applyBorder="1" applyAlignment="1">
      <alignment shrinkToFit="1"/>
    </xf>
    <xf numFmtId="0" fontId="2" fillId="2" borderId="1" xfId="0" applyFont="1" applyFill="1" applyBorder="1" applyAlignment="1"/>
    <xf numFmtId="0" fontId="5" fillId="2" borderId="0" xfId="0" applyFont="1" applyFill="1" applyAlignment="1">
      <alignment vertical="top"/>
    </xf>
    <xf numFmtId="0" fontId="2" fillId="2" borderId="1" xfId="0" applyFont="1" applyFill="1" applyBorder="1"/>
    <xf numFmtId="0" fontId="2" fillId="2" borderId="1" xfId="3" applyFont="1" applyFill="1" applyBorder="1" applyAlignment="1">
      <alignment horizontal="center" vertical="top" wrapText="1"/>
    </xf>
    <xf numFmtId="188" fontId="2" fillId="2" borderId="1" xfId="4" applyNumberFormat="1" applyFont="1" applyFill="1" applyBorder="1" applyAlignment="1">
      <alignment vertical="top" shrinkToFit="1"/>
    </xf>
    <xf numFmtId="0" fontId="2" fillId="2" borderId="1" xfId="5" applyFont="1" applyFill="1" applyBorder="1" applyAlignment="1">
      <alignment vertical="top" wrapText="1"/>
    </xf>
    <xf numFmtId="189" fontId="3" fillId="2" borderId="1" xfId="2" applyNumberFormat="1" applyFont="1" applyFill="1" applyBorder="1" applyAlignment="1">
      <alignment horizontal="left" vertical="top" wrapText="1"/>
    </xf>
    <xf numFmtId="188" fontId="2" fillId="2" borderId="1" xfId="6" applyNumberFormat="1" applyFont="1" applyFill="1" applyBorder="1" applyAlignment="1">
      <alignment horizontal="center" vertical="top" shrinkToFit="1"/>
    </xf>
    <xf numFmtId="0" fontId="2" fillId="2" borderId="1" xfId="5" applyFont="1" applyFill="1" applyBorder="1" applyAlignment="1">
      <alignment horizontal="left" vertical="top" wrapText="1"/>
    </xf>
    <xf numFmtId="0" fontId="2" fillId="2" borderId="1" xfId="5" applyFont="1" applyFill="1" applyBorder="1" applyAlignment="1">
      <alignment horizontal="center" vertical="top" wrapText="1"/>
    </xf>
    <xf numFmtId="188" fontId="2" fillId="2" borderId="1" xfId="8" applyNumberFormat="1" applyFont="1" applyFill="1" applyBorder="1" applyAlignment="1">
      <alignment horizontal="center" vertical="top" wrapText="1" shrinkToFit="1"/>
    </xf>
    <xf numFmtId="189" fontId="3" fillId="2" borderId="1" xfId="9" applyNumberFormat="1" applyFont="1" applyFill="1" applyBorder="1" applyAlignment="1">
      <alignment horizontal="left" vertical="top" wrapText="1"/>
    </xf>
    <xf numFmtId="0" fontId="2" fillId="2" borderId="1" xfId="3" applyFont="1" applyFill="1" applyBorder="1" applyAlignment="1">
      <alignment horizontal="left" vertical="top" wrapText="1"/>
    </xf>
    <xf numFmtId="0" fontId="2" fillId="2" borderId="1" xfId="10" applyFont="1" applyFill="1" applyBorder="1" applyAlignment="1">
      <alignment horizontal="center" vertical="top" wrapText="1"/>
    </xf>
    <xf numFmtId="0" fontId="2" fillId="2" borderId="1" xfId="1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  <xf numFmtId="16" fontId="2" fillId="2" borderId="1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188" fontId="5" fillId="2" borderId="1" xfId="1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2" fillId="2" borderId="1" xfId="11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center" vertical="top" wrapText="1"/>
    </xf>
    <xf numFmtId="0" fontId="5" fillId="2" borderId="1" xfId="1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188" fontId="2" fillId="2" borderId="4" xfId="1" applyNumberFormat="1" applyFont="1" applyFill="1" applyBorder="1" applyAlignment="1">
      <alignment horizontal="center" shrinkToFit="1"/>
    </xf>
    <xf numFmtId="188" fontId="2" fillId="2" borderId="6" xfId="1" applyNumberFormat="1" applyFont="1" applyFill="1" applyBorder="1" applyAlignment="1">
      <alignment horizontal="center" shrinkToFit="1"/>
    </xf>
    <xf numFmtId="190" fontId="2" fillId="2" borderId="0" xfId="12" applyNumberFormat="1" applyFont="1" applyFill="1" applyBorder="1" applyAlignment="1">
      <alignment vertical="top"/>
    </xf>
    <xf numFmtId="0" fontId="2" fillId="2" borderId="9" xfId="13" applyFont="1" applyFill="1" applyBorder="1" applyAlignment="1">
      <alignment vertical="top" wrapText="1"/>
    </xf>
    <xf numFmtId="0" fontId="2" fillId="2" borderId="9" xfId="13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center" wrapText="1"/>
    </xf>
    <xf numFmtId="188" fontId="8" fillId="2" borderId="0" xfId="1" applyNumberFormat="1" applyFont="1" applyFill="1" applyAlignment="1">
      <alignment shrinkToFit="1"/>
    </xf>
    <xf numFmtId="188" fontId="8" fillId="2" borderId="0" xfId="1" applyNumberFormat="1" applyFont="1" applyFill="1" applyAlignment="1">
      <alignment horizontal="center" shrinkToFit="1"/>
    </xf>
    <xf numFmtId="0" fontId="8" fillId="2" borderId="0" xfId="0" applyFont="1" applyFill="1" applyAlignment="1">
      <alignment wrapText="1"/>
    </xf>
    <xf numFmtId="0" fontId="8" fillId="2" borderId="0" xfId="0" applyFont="1" applyFill="1"/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Continuous"/>
    </xf>
    <xf numFmtId="0" fontId="8" fillId="2" borderId="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88" fontId="9" fillId="2" borderId="1" xfId="6" applyNumberFormat="1" applyFont="1" applyFill="1" applyBorder="1" applyAlignment="1">
      <alignment horizontal="center" vertical="top" shrinkToFit="1"/>
    </xf>
    <xf numFmtId="0" fontId="9" fillId="2" borderId="1" xfId="0" applyFont="1" applyFill="1" applyBorder="1" applyAlignment="1">
      <alignment horizontal="center" vertical="top"/>
    </xf>
    <xf numFmtId="0" fontId="5" fillId="2" borderId="1" xfId="67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5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top" wrapText="1"/>
    </xf>
    <xf numFmtId="0" fontId="2" fillId="2" borderId="0" xfId="5" applyFont="1" applyFill="1" applyAlignment="1">
      <alignment horizontal="center"/>
    </xf>
    <xf numFmtId="189" fontId="9" fillId="2" borderId="1" xfId="2" applyNumberFormat="1" applyFont="1" applyFill="1" applyBorder="1" applyAlignment="1">
      <alignment horizontal="center" vertical="top" shrinkToFit="1"/>
    </xf>
    <xf numFmtId="0" fontId="9" fillId="2" borderId="1" xfId="67" applyFont="1" applyFill="1" applyBorder="1" applyAlignment="1">
      <alignment horizontal="center" vertical="top" wrapText="1"/>
    </xf>
    <xf numFmtId="188" fontId="2" fillId="2" borderId="1" xfId="62" applyNumberFormat="1" applyFont="1" applyFill="1" applyBorder="1" applyAlignment="1">
      <alignment vertical="top" shrinkToFit="1"/>
    </xf>
    <xf numFmtId="188" fontId="2" fillId="2" borderId="1" xfId="62" applyNumberFormat="1" applyFont="1" applyFill="1" applyBorder="1" applyAlignment="1">
      <alignment horizontal="center" vertical="top" shrinkToFit="1"/>
    </xf>
    <xf numFmtId="188" fontId="2" fillId="2" borderId="1" xfId="1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2" fillId="2" borderId="1" xfId="5" applyFont="1" applyFill="1" applyBorder="1" applyAlignment="1">
      <alignment horizontal="center" vertical="top"/>
    </xf>
    <xf numFmtId="188" fontId="2" fillId="2" borderId="1" xfId="6" applyNumberFormat="1" applyFont="1" applyFill="1" applyBorder="1" applyAlignment="1">
      <alignment vertical="top" shrinkToFit="1"/>
    </xf>
    <xf numFmtId="0" fontId="9" fillId="2" borderId="1" xfId="67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90" fontId="2" fillId="2" borderId="0" xfId="12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wrapText="1"/>
    </xf>
    <xf numFmtId="0" fontId="8" fillId="2" borderId="0" xfId="0" applyFont="1" applyFill="1" applyAlignment="1"/>
    <xf numFmtId="0" fontId="1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Continuous" vertical="top"/>
    </xf>
    <xf numFmtId="188" fontId="2" fillId="2" borderId="0" xfId="62" applyNumberFormat="1" applyFont="1" applyFill="1" applyAlignment="1">
      <alignment shrinkToFit="1"/>
    </xf>
    <xf numFmtId="188" fontId="2" fillId="2" borderId="1" xfId="62" applyNumberFormat="1" applyFont="1" applyFill="1" applyBorder="1" applyAlignment="1">
      <alignment shrinkToFit="1"/>
    </xf>
    <xf numFmtId="188" fontId="2" fillId="2" borderId="1" xfId="0" applyNumberFormat="1" applyFont="1" applyFill="1" applyBorder="1" applyAlignment="1">
      <alignment horizontal="center" vertical="center" wrapText="1"/>
    </xf>
    <xf numFmtId="188" fontId="2" fillId="2" borderId="4" xfId="6" applyNumberFormat="1" applyFont="1" applyFill="1" applyBorder="1" applyAlignment="1">
      <alignment horizontal="center" vertical="top" shrinkToFit="1"/>
    </xf>
    <xf numFmtId="49" fontId="2" fillId="2" borderId="1" xfId="0" applyNumberFormat="1" applyFont="1" applyFill="1" applyBorder="1" applyAlignment="1">
      <alignment horizontal="left" vertical="top" wrapText="1"/>
    </xf>
    <xf numFmtId="188" fontId="2" fillId="2" borderId="4" xfId="62" applyNumberFormat="1" applyFont="1" applyFill="1" applyBorder="1" applyAlignment="1">
      <alignment horizontal="center" shrinkToFit="1"/>
    </xf>
    <xf numFmtId="188" fontId="8" fillId="2" borderId="0" xfId="62" applyNumberFormat="1" applyFont="1" applyFill="1" applyAlignment="1">
      <alignment shrinkToFit="1"/>
    </xf>
    <xf numFmtId="0" fontId="2" fillId="2" borderId="1" xfId="67" applyFont="1" applyFill="1" applyBorder="1" applyAlignment="1">
      <alignment horizontal="left" vertical="top" wrapText="1"/>
    </xf>
    <xf numFmtId="0" fontId="5" fillId="2" borderId="1" xfId="5" applyFont="1" applyFill="1" applyBorder="1" applyAlignment="1">
      <alignment horizontal="center" vertical="top" wrapText="1"/>
    </xf>
    <xf numFmtId="0" fontId="5" fillId="2" borderId="1" xfId="5" applyFont="1" applyFill="1" applyBorder="1" applyAlignment="1">
      <alignment vertical="top" wrapText="1"/>
    </xf>
    <xf numFmtId="189" fontId="2" fillId="2" borderId="1" xfId="2" applyNumberFormat="1" applyFont="1" applyFill="1" applyBorder="1" applyAlignment="1">
      <alignment horizontal="center" vertical="top" shrinkToFit="1"/>
    </xf>
    <xf numFmtId="0" fontId="16" fillId="2" borderId="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188" fontId="2" fillId="2" borderId="1" xfId="1" applyNumberFormat="1" applyFont="1" applyFill="1" applyBorder="1" applyAlignment="1">
      <alignment horizontal="center" vertical="top" shrinkToFit="1"/>
    </xf>
    <xf numFmtId="0" fontId="2" fillId="2" borderId="1" xfId="67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wrapText="1"/>
    </xf>
    <xf numFmtId="188" fontId="8" fillId="2" borderId="1" xfId="1" applyNumberFormat="1" applyFont="1" applyFill="1" applyBorder="1" applyAlignment="1">
      <alignment shrinkToFi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/>
    <xf numFmtId="0" fontId="2" fillId="2" borderId="1" xfId="11" applyFont="1" applyFill="1" applyBorder="1" applyAlignment="1">
      <alignment vertical="top" wrapText="1"/>
    </xf>
    <xf numFmtId="49" fontId="2" fillId="2" borderId="1" xfId="85" applyNumberFormat="1" applyFont="1" applyFill="1" applyBorder="1" applyAlignment="1">
      <alignment horizontal="left" vertical="top" wrapText="1"/>
    </xf>
    <xf numFmtId="0" fontId="3" fillId="2" borderId="1" xfId="68" applyFont="1" applyFill="1" applyBorder="1" applyAlignment="1">
      <alignment horizontal="left" vertical="top" wrapText="1"/>
    </xf>
    <xf numFmtId="0" fontId="2" fillId="2" borderId="1" xfId="5" applyFont="1" applyFill="1" applyBorder="1" applyAlignment="1">
      <alignment horizontal="left" vertical="top" wrapText="1" shrinkToFit="1"/>
    </xf>
    <xf numFmtId="0" fontId="5" fillId="2" borderId="1" xfId="0" applyFont="1" applyFill="1" applyBorder="1" applyAlignment="1">
      <alignment horizontal="center" vertical="top" wrapText="1" shrinkToFit="1"/>
    </xf>
    <xf numFmtId="0" fontId="5" fillId="2" borderId="1" xfId="0" applyFont="1" applyFill="1" applyBorder="1" applyAlignment="1">
      <alignment vertical="top" wrapText="1" shrinkToFit="1"/>
    </xf>
    <xf numFmtId="3" fontId="2" fillId="2" borderId="1" xfId="0" applyNumberFormat="1" applyFont="1" applyFill="1" applyBorder="1" applyAlignment="1">
      <alignment horizontal="right" vertical="top" wrapText="1"/>
    </xf>
    <xf numFmtId="0" fontId="5" fillId="2" borderId="12" xfId="0" applyFont="1" applyFill="1" applyBorder="1" applyAlignment="1">
      <alignment vertical="top"/>
    </xf>
    <xf numFmtId="0" fontId="5" fillId="2" borderId="14" xfId="0" applyFont="1" applyFill="1" applyBorder="1" applyAlignment="1">
      <alignment vertical="top"/>
    </xf>
    <xf numFmtId="0" fontId="5" fillId="2" borderId="1" xfId="67" applyFont="1" applyFill="1" applyBorder="1" applyAlignment="1">
      <alignment horizontal="left" vertical="top" wrapText="1"/>
    </xf>
    <xf numFmtId="0" fontId="9" fillId="2" borderId="1" xfId="5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188" fontId="2" fillId="2" borderId="4" xfId="1" applyNumberFormat="1" applyFont="1" applyFill="1" applyBorder="1" applyAlignment="1">
      <alignment horizontal="center" vertical="center" wrapText="1" shrinkToFit="1"/>
    </xf>
    <xf numFmtId="188" fontId="2" fillId="2" borderId="6" xfId="1" applyNumberFormat="1" applyFont="1" applyFill="1" applyBorder="1" applyAlignment="1">
      <alignment horizontal="center" vertical="center" wrapText="1" shrinkToFit="1"/>
    </xf>
    <xf numFmtId="0" fontId="2" fillId="2" borderId="9" xfId="13" applyFont="1" applyFill="1" applyBorder="1" applyAlignment="1">
      <alignment vertical="center" shrinkToFit="1"/>
    </xf>
    <xf numFmtId="190" fontId="2" fillId="2" borderId="0" xfId="12" applyNumberFormat="1" applyFont="1" applyFill="1" applyBorder="1" applyAlignment="1">
      <alignment horizontal="left" vertical="center" wrapText="1"/>
    </xf>
    <xf numFmtId="0" fontId="2" fillId="2" borderId="9" xfId="13" applyFont="1" applyFill="1" applyBorder="1" applyAlignment="1">
      <alignment horizontal="left" vertical="center" shrinkToFit="1"/>
    </xf>
    <xf numFmtId="0" fontId="2" fillId="2" borderId="9" xfId="13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Continuous" vertical="top"/>
    </xf>
    <xf numFmtId="0" fontId="8" fillId="2" borderId="0" xfId="0" applyFont="1" applyFill="1" applyBorder="1" applyAlignment="1">
      <alignment horizontal="centerContinuous"/>
    </xf>
    <xf numFmtId="188" fontId="2" fillId="2" borderId="0" xfId="1" applyNumberFormat="1" applyFont="1" applyFill="1" applyAlignment="1">
      <alignment horizontal="left" shrinkToFit="1"/>
    </xf>
    <xf numFmtId="0" fontId="2" fillId="2" borderId="1" xfId="69" applyFont="1" applyFill="1" applyBorder="1" applyAlignment="1">
      <alignment horizontal="center" vertical="top"/>
    </xf>
    <xf numFmtId="0" fontId="2" fillId="2" borderId="4" xfId="63" applyFont="1" applyFill="1" applyBorder="1" applyAlignment="1">
      <alignment horizontal="center" vertical="top" wrapText="1"/>
    </xf>
    <xf numFmtId="0" fontId="3" fillId="2" borderId="1" xfId="63" applyFont="1" applyFill="1" applyBorder="1" applyAlignment="1">
      <alignment vertical="top" wrapText="1"/>
    </xf>
    <xf numFmtId="188" fontId="2" fillId="2" borderId="1" xfId="37" applyNumberFormat="1" applyFont="1" applyFill="1" applyBorder="1" applyAlignment="1">
      <alignment horizontal="center" vertical="top"/>
    </xf>
    <xf numFmtId="0" fontId="2" fillId="2" borderId="5" xfId="63" applyFont="1" applyFill="1" applyBorder="1" applyAlignment="1">
      <alignment horizontal="left" vertical="top" wrapText="1"/>
    </xf>
    <xf numFmtId="188" fontId="2" fillId="2" borderId="11" xfId="37" applyNumberFormat="1" applyFont="1" applyFill="1" applyBorder="1" applyAlignment="1">
      <alignment horizontal="center" vertical="top"/>
    </xf>
    <xf numFmtId="0" fontId="2" fillId="2" borderId="1" xfId="63" applyFont="1" applyFill="1" applyBorder="1" applyAlignment="1">
      <alignment horizontal="left" vertical="top" wrapText="1"/>
    </xf>
    <xf numFmtId="188" fontId="2" fillId="2" borderId="1" xfId="37" applyNumberFormat="1" applyFont="1" applyFill="1" applyBorder="1" applyAlignment="1">
      <alignment vertical="top" shrinkToFit="1"/>
    </xf>
    <xf numFmtId="0" fontId="2" fillId="2" borderId="1" xfId="63" applyFont="1" applyFill="1" applyBorder="1" applyAlignment="1">
      <alignment vertical="top" wrapText="1"/>
    </xf>
    <xf numFmtId="0" fontId="2" fillId="2" borderId="1" xfId="69" applyFont="1" applyFill="1" applyBorder="1" applyAlignment="1">
      <alignment horizontal="left" vertical="top" wrapText="1"/>
    </xf>
    <xf numFmtId="0" fontId="17" fillId="2" borderId="0" xfId="0" applyFont="1" applyFill="1" applyAlignment="1"/>
    <xf numFmtId="0" fontId="17" fillId="2" borderId="1" xfId="0" applyFont="1" applyFill="1" applyBorder="1" applyAlignment="1"/>
    <xf numFmtId="188" fontId="17" fillId="2" borderId="1" xfId="6" applyNumberFormat="1" applyFont="1" applyFill="1" applyBorder="1" applyAlignment="1">
      <alignment horizontal="center" vertical="top" shrinkToFit="1"/>
    </xf>
    <xf numFmtId="0" fontId="17" fillId="2" borderId="1" xfId="69" applyFont="1" applyFill="1" applyBorder="1" applyAlignment="1">
      <alignment horizontal="center" vertical="top"/>
    </xf>
    <xf numFmtId="0" fontId="17" fillId="2" borderId="0" xfId="0" applyFont="1" applyFill="1" applyAlignment="1">
      <alignment horizontal="center" vertical="top"/>
    </xf>
    <xf numFmtId="188" fontId="17" fillId="2" borderId="1" xfId="6" applyNumberFormat="1" applyFont="1" applyFill="1" applyBorder="1" applyAlignment="1">
      <alignment vertical="top" shrinkToFit="1"/>
    </xf>
    <xf numFmtId="0" fontId="17" fillId="2" borderId="1" xfId="0" applyFont="1" applyFill="1" applyBorder="1" applyAlignment="1">
      <alignment horizontal="center" vertical="top" wrapText="1"/>
    </xf>
    <xf numFmtId="0" fontId="17" fillId="2" borderId="1" xfId="69" applyFont="1" applyFill="1" applyBorder="1" applyAlignment="1">
      <alignment horizontal="center" vertical="top" wrapText="1"/>
    </xf>
    <xf numFmtId="0" fontId="17" fillId="2" borderId="1" xfId="69" applyFont="1" applyFill="1" applyBorder="1" applyAlignment="1">
      <alignment vertical="top" wrapText="1"/>
    </xf>
    <xf numFmtId="189" fontId="18" fillId="2" borderId="1" xfId="9" applyNumberFormat="1" applyFont="1" applyFill="1" applyBorder="1" applyAlignment="1">
      <alignment horizontal="left" vertical="top" wrapText="1"/>
    </xf>
    <xf numFmtId="188" fontId="17" fillId="2" borderId="5" xfId="6" applyNumberFormat="1" applyFont="1" applyFill="1" applyBorder="1" applyAlignment="1">
      <alignment vertical="top" shrinkToFit="1"/>
    </xf>
    <xf numFmtId="0" fontId="17" fillId="2" borderId="1" xfId="69" applyFont="1" applyFill="1" applyBorder="1" applyAlignment="1">
      <alignment horizontal="left" vertical="top" wrapText="1"/>
    </xf>
    <xf numFmtId="0" fontId="19" fillId="2" borderId="1" xfId="69" applyFont="1" applyFill="1" applyBorder="1" applyAlignment="1">
      <alignment horizontal="left" vertical="top" wrapText="1"/>
    </xf>
    <xf numFmtId="190" fontId="17" fillId="2" borderId="0" xfId="12" applyNumberFormat="1" applyFont="1" applyFill="1" applyBorder="1" applyAlignment="1">
      <alignment horizontal="center" vertical="top" wrapText="1"/>
    </xf>
    <xf numFmtId="0" fontId="22" fillId="2" borderId="0" xfId="0" applyFont="1" applyFill="1" applyAlignment="1"/>
    <xf numFmtId="0" fontId="22" fillId="2" borderId="0" xfId="0" applyFont="1" applyFill="1" applyAlignment="1">
      <alignment horizontal="left"/>
    </xf>
    <xf numFmtId="0" fontId="22" fillId="2" borderId="0" xfId="0" applyFont="1" applyFill="1" applyAlignment="1">
      <alignment horizontal="centerContinuous"/>
    </xf>
    <xf numFmtId="188" fontId="9" fillId="2" borderId="1" xfId="37" applyNumberFormat="1" applyFont="1" applyFill="1" applyBorder="1" applyAlignment="1">
      <alignment horizontal="center" vertical="top" shrinkToFit="1"/>
    </xf>
    <xf numFmtId="0" fontId="9" fillId="2" borderId="1" xfId="84" applyFont="1" applyFill="1" applyBorder="1" applyAlignment="1">
      <alignment horizontal="center" vertical="top"/>
    </xf>
    <xf numFmtId="0" fontId="2" fillId="2" borderId="1" xfId="72" applyFont="1" applyFill="1" applyBorder="1" applyAlignment="1">
      <alignment horizontal="center" vertical="top" wrapText="1"/>
    </xf>
    <xf numFmtId="0" fontId="9" fillId="2" borderId="1" xfId="70" applyFont="1" applyFill="1" applyBorder="1" applyAlignment="1">
      <alignment horizontal="left" vertical="top" wrapText="1"/>
    </xf>
    <xf numFmtId="0" fontId="2" fillId="2" borderId="1" xfId="83" applyFont="1" applyFill="1" applyBorder="1" applyAlignment="1">
      <alignment horizontal="center" vertical="top"/>
    </xf>
    <xf numFmtId="0" fontId="2" fillId="2" borderId="1" xfId="84" applyFont="1" applyFill="1" applyBorder="1" applyAlignment="1">
      <alignment horizontal="center" vertical="top"/>
    </xf>
    <xf numFmtId="0" fontId="5" fillId="2" borderId="1" xfId="82" applyFont="1" applyFill="1" applyBorder="1" applyAlignment="1">
      <alignment vertical="top" wrapText="1"/>
    </xf>
    <xf numFmtId="0" fontId="2" fillId="2" borderId="1" xfId="70" applyFont="1" applyFill="1" applyBorder="1" applyAlignment="1">
      <alignment horizontal="left" vertical="top" wrapText="1"/>
    </xf>
    <xf numFmtId="188" fontId="2" fillId="2" borderId="1" xfId="37" applyNumberFormat="1" applyFont="1" applyFill="1" applyBorder="1" applyAlignment="1">
      <alignment horizontal="center" vertical="top" shrinkToFit="1"/>
    </xf>
    <xf numFmtId="0" fontId="5" fillId="2" borderId="1" xfId="81" applyFont="1" applyFill="1" applyBorder="1" applyAlignment="1">
      <alignment vertical="top" wrapText="1"/>
    </xf>
    <xf numFmtId="0" fontId="2" fillId="2" borderId="1" xfId="73" applyFont="1" applyFill="1" applyBorder="1" applyAlignment="1">
      <alignment horizontal="left" vertical="top" wrapText="1"/>
    </xf>
    <xf numFmtId="0" fontId="5" fillId="2" borderId="1" xfId="63" applyFont="1" applyFill="1" applyBorder="1" applyAlignment="1">
      <alignment horizontal="left" vertical="top" wrapText="1"/>
    </xf>
    <xf numFmtId="0" fontId="2" fillId="2" borderId="1" xfId="72" applyFont="1" applyFill="1" applyBorder="1" applyAlignment="1">
      <alignment horizontal="left" vertical="top" wrapText="1"/>
    </xf>
    <xf numFmtId="0" fontId="5" fillId="2" borderId="1" xfId="83" applyFont="1" applyFill="1" applyBorder="1" applyAlignment="1">
      <alignment horizontal="left" vertical="top" wrapText="1"/>
    </xf>
    <xf numFmtId="0" fontId="2" fillId="2" borderId="9" xfId="13" applyFont="1" applyFill="1" applyBorder="1" applyAlignment="1">
      <alignment vertical="top"/>
    </xf>
    <xf numFmtId="0" fontId="2" fillId="2" borderId="0" xfId="5" applyFont="1" applyFill="1"/>
    <xf numFmtId="188" fontId="2" fillId="2" borderId="0" xfId="6" applyNumberFormat="1" applyFont="1" applyFill="1" applyAlignment="1">
      <alignment shrinkToFit="1"/>
    </xf>
    <xf numFmtId="0" fontId="2" fillId="2" borderId="0" xfId="5" applyFont="1" applyFill="1" applyAlignment="1"/>
    <xf numFmtId="0" fontId="2" fillId="2" borderId="0" xfId="5" applyFont="1" applyFill="1" applyAlignment="1">
      <alignment horizontal="left" wrapText="1"/>
    </xf>
    <xf numFmtId="0" fontId="2" fillId="2" borderId="0" xfId="5" applyFont="1" applyFill="1" applyAlignment="1">
      <alignment wrapText="1"/>
    </xf>
    <xf numFmtId="0" fontId="2" fillId="2" borderId="0" xfId="5" applyFont="1" applyFill="1" applyBorder="1" applyAlignment="1"/>
    <xf numFmtId="0" fontId="2" fillId="2" borderId="1" xfId="5" applyFont="1" applyFill="1" applyBorder="1" applyAlignment="1">
      <alignment horizontal="left" wrapText="1"/>
    </xf>
    <xf numFmtId="188" fontId="2" fillId="2" borderId="1" xfId="6" applyNumberFormat="1" applyFont="1" applyFill="1" applyBorder="1" applyAlignment="1">
      <alignment shrinkToFit="1"/>
    </xf>
    <xf numFmtId="0" fontId="2" fillId="2" borderId="1" xfId="5" applyFont="1" applyFill="1" applyBorder="1" applyAlignment="1">
      <alignment horizontal="center" wrapText="1"/>
    </xf>
    <xf numFmtId="0" fontId="2" fillId="2" borderId="1" xfId="5" applyFont="1" applyFill="1" applyBorder="1" applyAlignment="1"/>
    <xf numFmtId="0" fontId="2" fillId="2" borderId="1" xfId="63" applyFont="1" applyFill="1" applyBorder="1" applyAlignment="1">
      <alignment horizontal="center" vertical="top"/>
    </xf>
    <xf numFmtId="0" fontId="2" fillId="2" borderId="4" xfId="5" applyFont="1" applyFill="1" applyBorder="1" applyAlignment="1">
      <alignment horizontal="center" vertical="top" wrapText="1" shrinkToFit="1"/>
    </xf>
    <xf numFmtId="0" fontId="2" fillId="2" borderId="1" xfId="81" applyFont="1" applyFill="1" applyBorder="1" applyAlignment="1">
      <alignment vertical="top" wrapText="1"/>
    </xf>
    <xf numFmtId="0" fontId="2" fillId="2" borderId="1" xfId="80" applyFont="1" applyFill="1" applyBorder="1" applyAlignment="1">
      <alignment horizontal="left" vertical="top" wrapText="1"/>
    </xf>
    <xf numFmtId="0" fontId="3" fillId="2" borderId="1" xfId="5" applyFont="1" applyFill="1" applyBorder="1" applyAlignment="1">
      <alignment horizontal="center" vertical="top"/>
    </xf>
    <xf numFmtId="0" fontId="3" fillId="2" borderId="0" xfId="5" applyFont="1" applyFill="1" applyAlignment="1">
      <alignment horizontal="center" vertical="top"/>
    </xf>
    <xf numFmtId="0" fontId="9" fillId="2" borderId="1" xfId="63" applyFont="1" applyFill="1" applyBorder="1" applyAlignment="1">
      <alignment horizontal="center" vertical="top"/>
    </xf>
    <xf numFmtId="0" fontId="3" fillId="2" borderId="1" xfId="63" applyFont="1" applyFill="1" applyBorder="1" applyAlignment="1">
      <alignment horizontal="left" vertical="top" wrapText="1"/>
    </xf>
    <xf numFmtId="0" fontId="5" fillId="2" borderId="1" xfId="78" applyFont="1" applyFill="1" applyBorder="1" applyAlignment="1">
      <alignment horizontal="left" vertical="top" wrapText="1"/>
    </xf>
    <xf numFmtId="0" fontId="2" fillId="2" borderId="0" xfId="5" applyFont="1" applyFill="1" applyAlignment="1">
      <alignment horizontal="center" vertical="top"/>
    </xf>
    <xf numFmtId="0" fontId="2" fillId="2" borderId="1" xfId="81" applyFont="1" applyFill="1" applyBorder="1" applyAlignment="1">
      <alignment horizontal="left" vertical="top" wrapText="1"/>
    </xf>
    <xf numFmtId="0" fontId="9" fillId="2" borderId="1" xfId="81" applyFont="1" applyFill="1" applyBorder="1" applyAlignment="1">
      <alignment horizontal="left" vertical="top" wrapText="1"/>
    </xf>
    <xf numFmtId="0" fontId="2" fillId="2" borderId="1" xfId="86" applyFont="1" applyFill="1" applyBorder="1" applyAlignment="1">
      <alignment horizontal="left" vertical="top" wrapText="1"/>
    </xf>
    <xf numFmtId="0" fontId="5" fillId="2" borderId="1" xfId="86" applyFont="1" applyFill="1" applyBorder="1" applyAlignment="1">
      <alignment horizontal="left" vertical="top" wrapText="1"/>
    </xf>
    <xf numFmtId="0" fontId="5" fillId="2" borderId="1" xfId="81" applyFont="1" applyFill="1" applyBorder="1" applyAlignment="1">
      <alignment horizontal="left" vertical="top" wrapText="1"/>
    </xf>
    <xf numFmtId="188" fontId="2" fillId="2" borderId="4" xfId="6" applyNumberFormat="1" applyFont="1" applyFill="1" applyBorder="1" applyAlignment="1">
      <alignment horizontal="center" shrinkToFit="1"/>
    </xf>
    <xf numFmtId="188" fontId="2" fillId="2" borderId="6" xfId="6" applyNumberFormat="1" applyFont="1" applyFill="1" applyBorder="1" applyAlignment="1">
      <alignment horizontal="center" shrinkToFit="1"/>
    </xf>
    <xf numFmtId="0" fontId="2" fillId="2" borderId="9" xfId="13" applyFont="1" applyFill="1" applyBorder="1" applyAlignment="1">
      <alignment wrapText="1"/>
    </xf>
    <xf numFmtId="188" fontId="8" fillId="2" borderId="0" xfId="6" applyNumberFormat="1" applyFont="1" applyFill="1" applyAlignment="1">
      <alignment shrinkToFit="1"/>
    </xf>
    <xf numFmtId="0" fontId="8" fillId="2" borderId="0" xfId="5" applyFont="1" applyFill="1" applyAlignment="1"/>
    <xf numFmtId="0" fontId="8" fillId="2" borderId="0" xfId="5" applyFont="1" applyFill="1" applyAlignment="1">
      <alignment horizontal="left" wrapText="1"/>
    </xf>
    <xf numFmtId="0" fontId="8" fillId="2" borderId="0" xfId="5" applyFont="1" applyFill="1" applyAlignment="1">
      <alignment wrapText="1"/>
    </xf>
    <xf numFmtId="0" fontId="8" fillId="2" borderId="0" xfId="5" applyFont="1" applyFill="1"/>
    <xf numFmtId="0" fontId="8" fillId="2" borderId="0" xfId="5" applyFont="1" applyFill="1" applyAlignment="1">
      <alignment horizontal="center"/>
    </xf>
    <xf numFmtId="0" fontId="8" fillId="2" borderId="0" xfId="5" applyFont="1" applyFill="1" applyAlignment="1">
      <alignment horizontal="left"/>
    </xf>
    <xf numFmtId="188" fontId="9" fillId="2" borderId="1" xfId="37" applyNumberFormat="1" applyFont="1" applyFill="1" applyBorder="1" applyAlignment="1">
      <alignment horizontal="center" vertical="top"/>
    </xf>
    <xf numFmtId="0" fontId="2" fillId="2" borderId="1" xfId="75" applyFont="1" applyFill="1" applyBorder="1" applyAlignment="1">
      <alignment horizontal="center" vertical="top" wrapText="1"/>
    </xf>
    <xf numFmtId="0" fontId="9" fillId="2" borderId="1" xfId="63" applyFont="1" applyFill="1" applyBorder="1" applyAlignment="1">
      <alignment vertical="top" wrapText="1"/>
    </xf>
    <xf numFmtId="189" fontId="16" fillId="2" borderId="1" xfId="9" applyNumberFormat="1" applyFont="1" applyFill="1" applyBorder="1" applyAlignment="1">
      <alignment horizontal="left" vertical="top" wrapText="1"/>
    </xf>
    <xf numFmtId="0" fontId="2" fillId="2" borderId="1" xfId="75" applyFont="1" applyFill="1" applyBorder="1" applyAlignment="1">
      <alignment horizontal="center" vertical="top"/>
    </xf>
    <xf numFmtId="0" fontId="2" fillId="2" borderId="1" xfId="63" applyFont="1" applyFill="1" applyBorder="1" applyAlignment="1">
      <alignment horizontal="center" vertical="top" wrapText="1"/>
    </xf>
    <xf numFmtId="0" fontId="2" fillId="2" borderId="1" xfId="75" applyFont="1" applyFill="1" applyBorder="1" applyAlignment="1">
      <alignment horizontal="left" vertical="top" wrapText="1"/>
    </xf>
    <xf numFmtId="0" fontId="2" fillId="2" borderId="1" xfId="74" applyFont="1" applyFill="1" applyBorder="1" applyAlignment="1">
      <alignment horizontal="center" vertical="top"/>
    </xf>
    <xf numFmtId="0" fontId="9" fillId="2" borderId="1" xfId="63" applyFont="1" applyFill="1" applyBorder="1" applyAlignment="1">
      <alignment horizontal="left" vertical="top" wrapText="1"/>
    </xf>
    <xf numFmtId="0" fontId="2" fillId="2" borderId="1" xfId="75" applyFont="1" applyFill="1" applyBorder="1" applyAlignment="1">
      <alignment vertical="top" wrapText="1"/>
    </xf>
    <xf numFmtId="0" fontId="9" fillId="2" borderId="1" xfId="75" applyFont="1" applyFill="1" applyBorder="1" applyAlignment="1">
      <alignment vertical="top" wrapText="1"/>
    </xf>
    <xf numFmtId="0" fontId="5" fillId="2" borderId="1" xfId="75" applyFont="1" applyFill="1" applyBorder="1" applyAlignment="1">
      <alignment horizontal="left" vertical="top" wrapText="1"/>
    </xf>
    <xf numFmtId="188" fontId="9" fillId="2" borderId="1" xfId="6" applyNumberFormat="1" applyFont="1" applyFill="1" applyBorder="1" applyAlignment="1">
      <alignment horizontal="center" vertical="top"/>
    </xf>
    <xf numFmtId="0" fontId="9" fillId="2" borderId="1" xfId="75" applyFont="1" applyFill="1" applyBorder="1" applyAlignment="1">
      <alignment horizontal="left" vertical="top" wrapText="1"/>
    </xf>
    <xf numFmtId="188" fontId="9" fillId="2" borderId="1" xfId="37" applyNumberFormat="1" applyFont="1" applyFill="1" applyBorder="1" applyAlignment="1">
      <alignment vertical="top" shrinkToFit="1"/>
    </xf>
    <xf numFmtId="0" fontId="2" fillId="2" borderId="0" xfId="0" applyFont="1" applyFill="1" applyBorder="1" applyAlignment="1"/>
    <xf numFmtId="188" fontId="2" fillId="2" borderId="0" xfId="1" applyNumberFormat="1" applyFont="1" applyFill="1" applyBorder="1" applyAlignment="1">
      <alignment shrinkToFit="1"/>
    </xf>
    <xf numFmtId="188" fontId="2" fillId="2" borderId="1" xfId="1" applyNumberFormat="1" applyFont="1" applyFill="1" applyBorder="1" applyAlignment="1">
      <alignment vertical="top" shrinkToFit="1"/>
    </xf>
    <xf numFmtId="0" fontId="2" fillId="2" borderId="1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8" xfId="77" applyFont="1" applyFill="1" applyBorder="1" applyAlignment="1">
      <alignment vertical="top" wrapText="1"/>
    </xf>
    <xf numFmtId="0" fontId="2" fillId="2" borderId="1" xfId="77" applyFont="1" applyFill="1" applyBorder="1" applyAlignment="1">
      <alignment horizontal="left" vertical="top" wrapText="1"/>
    </xf>
    <xf numFmtId="0" fontId="2" fillId="2" borderId="1" xfId="77" applyFont="1" applyFill="1" applyBorder="1" applyAlignment="1">
      <alignment vertical="top" wrapText="1"/>
    </xf>
    <xf numFmtId="0" fontId="5" fillId="2" borderId="1" xfId="77" applyFont="1" applyFill="1" applyBorder="1" applyAlignment="1">
      <alignment horizontal="left" vertical="top" wrapText="1"/>
    </xf>
    <xf numFmtId="188" fontId="23" fillId="2" borderId="0" xfId="1" applyNumberFormat="1" applyFont="1" applyFill="1" applyBorder="1" applyAlignment="1">
      <alignment shrinkToFit="1"/>
    </xf>
    <xf numFmtId="0" fontId="23" fillId="2" borderId="0" xfId="0" applyFont="1" applyFill="1" applyBorder="1" applyAlignment="1">
      <alignment horizontal="left" wrapText="1"/>
    </xf>
    <xf numFmtId="0" fontId="23" fillId="2" borderId="0" xfId="0" applyFont="1" applyFill="1" applyBorder="1" applyAlignment="1">
      <alignment wrapText="1"/>
    </xf>
    <xf numFmtId="0" fontId="23" fillId="2" borderId="0" xfId="0" applyFont="1" applyFill="1" applyBorder="1" applyAlignment="1">
      <alignment horizontal="center" wrapText="1"/>
    </xf>
    <xf numFmtId="0" fontId="23" fillId="2" borderId="0" xfId="0" applyFont="1" applyFill="1" applyBorder="1" applyAlignment="1"/>
    <xf numFmtId="188" fontId="2" fillId="2" borderId="0" xfId="1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 wrapText="1"/>
    </xf>
    <xf numFmtId="0" fontId="23" fillId="2" borderId="0" xfId="0" applyFont="1" applyFill="1" applyAlignment="1">
      <alignment vertical="top"/>
    </xf>
    <xf numFmtId="0" fontId="23" fillId="2" borderId="0" xfId="0" applyFont="1" applyFill="1" applyBorder="1" applyAlignment="1">
      <alignment vertical="top"/>
    </xf>
    <xf numFmtId="190" fontId="8" fillId="2" borderId="0" xfId="12" applyNumberFormat="1" applyFont="1" applyFill="1" applyBorder="1" applyAlignment="1">
      <alignment shrinkToFit="1"/>
    </xf>
    <xf numFmtId="188" fontId="2" fillId="2" borderId="1" xfId="1" applyNumberFormat="1" applyFont="1" applyFill="1" applyBorder="1" applyAlignment="1">
      <alignment horizontal="center" vertical="top"/>
    </xf>
    <xf numFmtId="0" fontId="2" fillId="2" borderId="1" xfId="77" applyFont="1" applyFill="1" applyBorder="1" applyAlignment="1">
      <alignment horizontal="center" vertical="top"/>
    </xf>
    <xf numFmtId="0" fontId="24" fillId="2" borderId="1" xfId="67" applyFont="1" applyFill="1" applyBorder="1" applyAlignment="1">
      <alignment horizontal="center" vertical="top"/>
    </xf>
    <xf numFmtId="0" fontId="17" fillId="2" borderId="1" xfId="63" applyFont="1" applyFill="1" applyBorder="1" applyAlignment="1">
      <alignment horizontal="center" vertical="top"/>
    </xf>
    <xf numFmtId="0" fontId="17" fillId="2" borderId="1" xfId="63" applyFont="1" applyFill="1" applyBorder="1" applyAlignment="1">
      <alignment horizontal="left" vertical="top" wrapText="1"/>
    </xf>
    <xf numFmtId="0" fontId="18" fillId="2" borderId="1" xfId="63" applyFont="1" applyFill="1" applyBorder="1" applyAlignment="1">
      <alignment horizontal="left" vertical="top" wrapText="1"/>
    </xf>
    <xf numFmtId="0" fontId="24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center" vertical="top" wrapText="1"/>
    </xf>
    <xf numFmtId="189" fontId="18" fillId="2" borderId="1" xfId="2" applyNumberFormat="1" applyFont="1" applyFill="1" applyBorder="1" applyAlignment="1">
      <alignment horizontal="left" vertical="top" wrapText="1"/>
    </xf>
    <xf numFmtId="0" fontId="24" fillId="2" borderId="0" xfId="0" applyFont="1" applyFill="1" applyAlignment="1">
      <alignment horizontal="center" vertical="top"/>
    </xf>
    <xf numFmtId="188" fontId="24" fillId="2" borderId="1" xfId="37" applyNumberFormat="1" applyFont="1" applyFill="1" applyBorder="1" applyAlignment="1">
      <alignment horizontal="center" vertical="top" shrinkToFit="1"/>
    </xf>
    <xf numFmtId="0" fontId="24" fillId="2" borderId="1" xfId="63" applyFont="1" applyFill="1" applyBorder="1" applyAlignment="1">
      <alignment horizontal="left" vertical="top" wrapText="1"/>
    </xf>
    <xf numFmtId="188" fontId="24" fillId="2" borderId="1" xfId="37" applyNumberFormat="1" applyFont="1" applyFill="1" applyBorder="1" applyAlignment="1">
      <alignment vertical="top" shrinkToFit="1"/>
    </xf>
    <xf numFmtId="0" fontId="24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vertical="top" wrapText="1"/>
    </xf>
    <xf numFmtId="0" fontId="17" fillId="2" borderId="1" xfId="63" applyFont="1" applyFill="1" applyBorder="1" applyAlignment="1">
      <alignment vertical="top" wrapText="1"/>
    </xf>
    <xf numFmtId="0" fontId="17" fillId="2" borderId="1" xfId="63" applyFont="1" applyFill="1" applyBorder="1" applyAlignment="1">
      <alignment horizontal="center" vertical="top" wrapText="1"/>
    </xf>
    <xf numFmtId="0" fontId="19" fillId="2" borderId="1" xfId="63" applyFont="1" applyFill="1" applyBorder="1" applyAlignment="1">
      <alignment horizontal="left" vertical="top" wrapText="1"/>
    </xf>
    <xf numFmtId="188" fontId="24" fillId="2" borderId="1" xfId="8" applyNumberFormat="1" applyFont="1" applyFill="1" applyBorder="1" applyAlignment="1">
      <alignment horizontal="center" vertical="top" wrapText="1" shrinkToFit="1"/>
    </xf>
    <xf numFmtId="0" fontId="24" fillId="2" borderId="1" xfId="0" applyFont="1" applyFill="1" applyBorder="1" applyAlignment="1">
      <alignment vertical="top" wrapText="1"/>
    </xf>
    <xf numFmtId="0" fontId="2" fillId="2" borderId="1" xfId="79" applyFont="1" applyFill="1" applyBorder="1" applyAlignment="1">
      <alignment horizontal="center" vertical="top" wrapText="1"/>
    </xf>
    <xf numFmtId="0" fontId="17" fillId="2" borderId="1" xfId="67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 wrapText="1"/>
    </xf>
    <xf numFmtId="3" fontId="17" fillId="2" borderId="1" xfId="0" applyNumberFormat="1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center" vertical="top"/>
    </xf>
    <xf numFmtId="0" fontId="27" fillId="2" borderId="0" xfId="0" applyFont="1" applyFill="1"/>
    <xf numFmtId="0" fontId="27" fillId="2" borderId="0" xfId="0" applyFont="1" applyFill="1" applyAlignment="1">
      <alignment horizontal="center" vertical="top"/>
    </xf>
    <xf numFmtId="0" fontId="28" fillId="2" borderId="1" xfId="67" applyFont="1" applyFill="1" applyBorder="1" applyAlignment="1">
      <alignment horizontal="left" vertical="top" wrapText="1"/>
    </xf>
    <xf numFmtId="0" fontId="27" fillId="2" borderId="0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 vertical="top"/>
    </xf>
    <xf numFmtId="0" fontId="28" fillId="2" borderId="1" xfId="0" applyFont="1" applyFill="1" applyBorder="1" applyAlignment="1">
      <alignment horizontal="left" vertical="top" wrapText="1"/>
    </xf>
    <xf numFmtId="0" fontId="29" fillId="2" borderId="0" xfId="0" applyFont="1" applyFill="1"/>
    <xf numFmtId="0" fontId="26" fillId="2" borderId="0" xfId="0" applyFont="1" applyFill="1" applyBorder="1" applyAlignment="1">
      <alignment vertical="top" wrapText="1"/>
    </xf>
    <xf numFmtId="188" fontId="19" fillId="2" borderId="1" xfId="0" applyNumberFormat="1" applyFont="1" applyFill="1" applyBorder="1" applyAlignment="1">
      <alignment vertical="top" wrapText="1"/>
    </xf>
    <xf numFmtId="0" fontId="31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top"/>
    </xf>
    <xf numFmtId="0" fontId="32" fillId="2" borderId="1" xfId="67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center" vertical="top" wrapText="1"/>
    </xf>
    <xf numFmtId="0" fontId="32" fillId="2" borderId="1" xfId="0" applyFont="1" applyFill="1" applyBorder="1" applyAlignment="1">
      <alignment horizontal="center" vertical="top"/>
    </xf>
    <xf numFmtId="0" fontId="32" fillId="2" borderId="1" xfId="0" applyFont="1" applyFill="1" applyBorder="1" applyAlignment="1">
      <alignment horizontal="center" vertical="center" wrapText="1"/>
    </xf>
    <xf numFmtId="0" fontId="24" fillId="2" borderId="1" xfId="67" applyFont="1" applyFill="1" applyBorder="1" applyAlignment="1">
      <alignment horizontal="left" vertical="top" wrapText="1"/>
    </xf>
    <xf numFmtId="188" fontId="24" fillId="2" borderId="1" xfId="62" applyNumberFormat="1" applyFont="1" applyFill="1" applyBorder="1" applyAlignment="1">
      <alignment horizontal="center" vertical="top" shrinkToFit="1"/>
    </xf>
    <xf numFmtId="189" fontId="24" fillId="2" borderId="1" xfId="62" applyNumberFormat="1" applyFont="1" applyFill="1" applyBorder="1" applyAlignment="1">
      <alignment horizontal="right" vertical="top"/>
    </xf>
    <xf numFmtId="0" fontId="31" fillId="2" borderId="0" xfId="0" applyFont="1" applyFill="1"/>
    <xf numFmtId="0" fontId="32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188" fontId="17" fillId="2" borderId="1" xfId="8" applyNumberFormat="1" applyFont="1" applyFill="1" applyBorder="1" applyAlignment="1">
      <alignment horizontal="center" vertical="top" wrapText="1" shrinkToFit="1"/>
    </xf>
    <xf numFmtId="188" fontId="17" fillId="2" borderId="1" xfId="1" applyNumberFormat="1" applyFont="1" applyFill="1" applyBorder="1" applyAlignment="1">
      <alignment horizontal="center" vertical="top" shrinkToFit="1"/>
    </xf>
    <xf numFmtId="188" fontId="24" fillId="2" borderId="1" xfId="6" applyNumberFormat="1" applyFont="1" applyFill="1" applyBorder="1" applyAlignment="1">
      <alignment horizontal="center" vertical="top" wrapText="1" shrinkToFit="1"/>
    </xf>
    <xf numFmtId="188" fontId="17" fillId="2" borderId="4" xfId="1" applyNumberFormat="1" applyFont="1" applyFill="1" applyBorder="1" applyAlignment="1">
      <alignment horizontal="center" shrinkToFit="1"/>
    </xf>
    <xf numFmtId="188" fontId="17" fillId="2" borderId="6" xfId="1" applyNumberFormat="1" applyFont="1" applyFill="1" applyBorder="1" applyAlignment="1">
      <alignment horizontal="center" shrinkToFit="1"/>
    </xf>
    <xf numFmtId="0" fontId="17" fillId="2" borderId="9" xfId="13" applyFont="1" applyFill="1" applyBorder="1" applyAlignment="1">
      <alignment vertical="center" shrinkToFit="1"/>
    </xf>
    <xf numFmtId="190" fontId="17" fillId="2" borderId="0" xfId="12" applyNumberFormat="1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wrapText="1"/>
    </xf>
    <xf numFmtId="188" fontId="22" fillId="2" borderId="0" xfId="1" applyNumberFormat="1" applyFont="1" applyFill="1" applyAlignment="1">
      <alignment shrinkToFit="1"/>
    </xf>
    <xf numFmtId="0" fontId="22" fillId="2" borderId="0" xfId="0" applyFont="1" applyFill="1" applyAlignment="1">
      <alignment wrapText="1"/>
    </xf>
    <xf numFmtId="0" fontId="22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 wrapText="1"/>
    </xf>
    <xf numFmtId="188" fontId="17" fillId="2" borderId="0" xfId="1" applyNumberFormat="1" applyFont="1" applyFill="1" applyAlignment="1">
      <alignment shrinkToFit="1"/>
    </xf>
    <xf numFmtId="0" fontId="17" fillId="2" borderId="0" xfId="0" applyFont="1" applyFill="1" applyAlignment="1">
      <alignment wrapText="1"/>
    </xf>
    <xf numFmtId="188" fontId="2" fillId="2" borderId="1" xfId="1" applyNumberFormat="1" applyFont="1" applyFill="1" applyBorder="1" applyAlignment="1">
      <alignment horizontal="center" shrinkToFit="1"/>
    </xf>
    <xf numFmtId="189" fontId="2" fillId="2" borderId="1" xfId="2" applyNumberFormat="1" applyFont="1" applyFill="1" applyBorder="1" applyAlignment="1">
      <alignment horizontal="center" vertical="top" wrapText="1" shrinkToFit="1"/>
    </xf>
    <xf numFmtId="0" fontId="2" fillId="2" borderId="1" xfId="74" applyFont="1" applyFill="1" applyBorder="1" applyAlignment="1">
      <alignment horizontal="left" vertical="top"/>
    </xf>
    <xf numFmtId="0" fontId="2" fillId="2" borderId="1" xfId="80" applyFont="1" applyFill="1" applyBorder="1" applyAlignment="1">
      <alignment horizontal="center" vertical="top" wrapText="1"/>
    </xf>
    <xf numFmtId="188" fontId="2" fillId="2" borderId="1" xfId="64" applyNumberFormat="1" applyFont="1" applyFill="1" applyBorder="1" applyAlignment="1">
      <alignment horizontal="center" vertical="top" shrinkToFit="1"/>
    </xf>
    <xf numFmtId="188" fontId="2" fillId="2" borderId="1" xfId="64" applyNumberFormat="1" applyFont="1" applyFill="1" applyBorder="1" applyAlignment="1">
      <alignment vertical="top" shrinkToFit="1"/>
    </xf>
    <xf numFmtId="0" fontId="2" fillId="2" borderId="1" xfId="63" applyFont="1" applyFill="1" applyBorder="1" applyAlignment="1">
      <alignment horizontal="left" vertical="top"/>
    </xf>
    <xf numFmtId="0" fontId="10" fillId="2" borderId="0" xfId="0" applyFont="1" applyFill="1" applyAlignment="1">
      <alignment horizontal="centerContinuous"/>
    </xf>
    <xf numFmtId="0" fontId="2" fillId="2" borderId="0" xfId="13" applyFont="1" applyFill="1" applyAlignment="1">
      <alignment shrinkToFit="1"/>
    </xf>
    <xf numFmtId="0" fontId="2" fillId="2" borderId="7" xfId="13" applyFont="1" applyFill="1" applyBorder="1" applyAlignment="1">
      <alignment shrinkToFit="1"/>
    </xf>
    <xf numFmtId="0" fontId="2" fillId="2" borderId="1" xfId="13" applyFont="1" applyFill="1" applyBorder="1" applyAlignment="1">
      <alignment shrinkToFit="1"/>
    </xf>
    <xf numFmtId="0" fontId="2" fillId="2" borderId="1" xfId="13" applyFont="1" applyFill="1" applyBorder="1" applyAlignment="1">
      <alignment horizontal="center" vertical="top" shrinkToFit="1"/>
    </xf>
    <xf numFmtId="0" fontId="2" fillId="2" borderId="1" xfId="5" applyFont="1" applyFill="1" applyBorder="1"/>
    <xf numFmtId="0" fontId="2" fillId="2" borderId="1" xfId="13" applyFont="1" applyFill="1" applyBorder="1" applyAlignment="1">
      <alignment horizontal="center" shrinkToFit="1"/>
    </xf>
    <xf numFmtId="0" fontId="8" fillId="2" borderId="0" xfId="13" applyFont="1" applyFill="1" applyAlignment="1">
      <alignment vertical="center" shrinkToFit="1"/>
    </xf>
    <xf numFmtId="0" fontId="8" fillId="2" borderId="1" xfId="13" applyFont="1" applyFill="1" applyBorder="1" applyAlignment="1">
      <alignment vertical="center" shrinkToFit="1"/>
    </xf>
    <xf numFmtId="0" fontId="2" fillId="2" borderId="1" xfId="5" applyFont="1" applyFill="1" applyBorder="1" applyAlignment="1">
      <alignment vertical="top"/>
    </xf>
    <xf numFmtId="191" fontId="2" fillId="2" borderId="0" xfId="6" applyNumberFormat="1" applyFont="1" applyFill="1" applyAlignment="1">
      <alignment shrinkToFit="1"/>
    </xf>
    <xf numFmtId="0" fontId="2" fillId="2" borderId="0" xfId="13" applyFont="1" applyFill="1" applyAlignment="1">
      <alignment horizontal="center" shrinkToFit="1"/>
    </xf>
    <xf numFmtId="0" fontId="2" fillId="2" borderId="0" xfId="5" applyFont="1" applyFill="1" applyAlignment="1">
      <alignment vertical="top" wrapText="1"/>
    </xf>
    <xf numFmtId="0" fontId="2" fillId="2" borderId="0" xfId="13" applyFont="1" applyFill="1" applyBorder="1" applyAlignment="1">
      <alignment horizontal="center" vertical="top" shrinkToFit="1"/>
    </xf>
    <xf numFmtId="0" fontId="2" fillId="2" borderId="7" xfId="13" applyFont="1" applyFill="1" applyBorder="1" applyAlignment="1">
      <alignment horizontal="center" shrinkToFit="1"/>
    </xf>
    <xf numFmtId="0" fontId="8" fillId="2" borderId="0" xfId="13" applyFont="1" applyFill="1" applyAlignment="1">
      <alignment shrinkToFit="1"/>
    </xf>
    <xf numFmtId="3" fontId="38" fillId="2" borderId="1" xfId="13" applyNumberFormat="1" applyFont="1" applyFill="1" applyBorder="1" applyAlignment="1">
      <alignment horizontal="center" vertical="top" shrinkToFit="1"/>
    </xf>
    <xf numFmtId="3" fontId="8" fillId="2" borderId="1" xfId="13" applyNumberFormat="1" applyFont="1" applyFill="1" applyBorder="1" applyAlignment="1">
      <alignment horizontal="center" vertical="top" shrinkToFit="1"/>
    </xf>
    <xf numFmtId="3" fontId="2" fillId="2" borderId="7" xfId="13" applyNumberFormat="1" applyFont="1" applyFill="1" applyBorder="1" applyAlignment="1">
      <alignment horizontal="center" vertical="top" shrinkToFit="1"/>
    </xf>
    <xf numFmtId="3" fontId="2" fillId="2" borderId="16" xfId="6" applyNumberFormat="1" applyFont="1" applyFill="1" applyBorder="1" applyAlignment="1">
      <alignment horizontal="center" vertical="top" shrinkToFit="1"/>
    </xf>
    <xf numFmtId="3" fontId="2" fillId="2" borderId="7" xfId="6" applyNumberFormat="1" applyFont="1" applyFill="1" applyBorder="1" applyAlignment="1">
      <alignment horizontal="center" vertical="top" shrinkToFit="1"/>
    </xf>
    <xf numFmtId="0" fontId="2" fillId="2" borderId="6" xfId="5" applyFont="1" applyFill="1" applyBorder="1" applyAlignment="1">
      <alignment vertical="top" wrapText="1"/>
    </xf>
    <xf numFmtId="0" fontId="2" fillId="2" borderId="17" xfId="13" applyFont="1" applyFill="1" applyBorder="1" applyAlignment="1">
      <alignment horizontal="center" vertical="top" shrinkToFit="1"/>
    </xf>
    <xf numFmtId="0" fontId="2" fillId="2" borderId="10" xfId="5" applyFont="1" applyFill="1" applyBorder="1" applyAlignment="1">
      <alignment vertical="top" wrapText="1"/>
    </xf>
    <xf numFmtId="0" fontId="2" fillId="2" borderId="16" xfId="13" applyFont="1" applyFill="1" applyBorder="1" applyAlignment="1">
      <alignment horizontal="center" vertical="top" shrinkToFit="1"/>
    </xf>
    <xf numFmtId="3" fontId="2" fillId="2" borderId="16" xfId="13" applyNumberFormat="1" applyFont="1" applyFill="1" applyBorder="1" applyAlignment="1">
      <alignment horizontal="center" vertical="top" shrinkToFit="1"/>
    </xf>
    <xf numFmtId="3" fontId="2" fillId="2" borderId="2" xfId="13" applyNumberFormat="1" applyFont="1" applyFill="1" applyBorder="1" applyAlignment="1">
      <alignment horizontal="center" vertical="top" shrinkToFit="1"/>
    </xf>
    <xf numFmtId="3" fontId="2" fillId="2" borderId="2" xfId="6" applyNumberFormat="1" applyFont="1" applyFill="1" applyBorder="1" applyAlignment="1">
      <alignment horizontal="center" vertical="top" shrinkToFit="1"/>
    </xf>
    <xf numFmtId="0" fontId="2" fillId="2" borderId="0" xfId="13" applyFont="1" applyFill="1" applyBorder="1" applyAlignment="1">
      <alignment shrinkToFit="1"/>
    </xf>
    <xf numFmtId="0" fontId="2" fillId="2" borderId="2" xfId="5" applyFont="1" applyFill="1" applyBorder="1"/>
    <xf numFmtId="0" fontId="2" fillId="2" borderId="2" xfId="13" applyFont="1" applyFill="1" applyBorder="1" applyAlignment="1">
      <alignment horizontal="center" shrinkToFit="1"/>
    </xf>
    <xf numFmtId="0" fontId="2" fillId="2" borderId="0" xfId="5" applyFont="1" applyFill="1" applyBorder="1" applyAlignment="1">
      <alignment vertical="top" wrapText="1"/>
    </xf>
    <xf numFmtId="0" fontId="2" fillId="2" borderId="18" xfId="13" applyFont="1" applyFill="1" applyBorder="1" applyAlignment="1">
      <alignment shrinkToFit="1"/>
    </xf>
    <xf numFmtId="0" fontId="2" fillId="2" borderId="18" xfId="5" applyFont="1" applyFill="1" applyBorder="1"/>
    <xf numFmtId="0" fontId="2" fillId="2" borderId="0" xfId="5" applyFont="1" applyFill="1" applyBorder="1"/>
    <xf numFmtId="3" fontId="2" fillId="2" borderId="4" xfId="13" applyNumberFormat="1" applyFont="1" applyFill="1" applyBorder="1" applyAlignment="1">
      <alignment horizontal="center" vertical="top" shrinkToFit="1"/>
    </xf>
    <xf numFmtId="3" fontId="2" fillId="2" borderId="4" xfId="6" applyNumberFormat="1" applyFont="1" applyFill="1" applyBorder="1" applyAlignment="1">
      <alignment horizontal="center" vertical="top" shrinkToFit="1"/>
    </xf>
    <xf numFmtId="0" fontId="2" fillId="2" borderId="9" xfId="5" applyFont="1" applyFill="1" applyBorder="1" applyAlignment="1">
      <alignment vertical="top" wrapText="1"/>
    </xf>
    <xf numFmtId="0" fontId="2" fillId="2" borderId="9" xfId="13" applyFont="1" applyFill="1" applyBorder="1" applyAlignment="1">
      <alignment horizontal="center" vertical="top" shrinkToFit="1"/>
    </xf>
    <xf numFmtId="0" fontId="2" fillId="2" borderId="4" xfId="13" applyFont="1" applyFill="1" applyBorder="1" applyAlignment="1">
      <alignment horizontal="center" shrinkToFit="1"/>
    </xf>
    <xf numFmtId="0" fontId="2" fillId="2" borderId="7" xfId="13" applyFont="1" applyFill="1" applyBorder="1" applyAlignment="1">
      <alignment horizontal="center" vertical="top" shrinkToFit="1"/>
    </xf>
    <xf numFmtId="3" fontId="2" fillId="2" borderId="2" xfId="13" applyNumberFormat="1" applyFont="1" applyFill="1" applyBorder="1" applyAlignment="1">
      <alignment shrinkToFit="1"/>
    </xf>
    <xf numFmtId="3" fontId="2" fillId="2" borderId="19" xfId="6" applyNumberFormat="1" applyFont="1" applyFill="1" applyBorder="1" applyAlignment="1">
      <alignment shrinkToFit="1"/>
    </xf>
    <xf numFmtId="3" fontId="2" fillId="2" borderId="16" xfId="13" applyNumberFormat="1" applyFont="1" applyFill="1" applyBorder="1" applyAlignment="1">
      <alignment horizontal="center" shrinkToFit="1"/>
    </xf>
    <xf numFmtId="3" fontId="2" fillId="2" borderId="7" xfId="13" applyNumberFormat="1" applyFont="1" applyFill="1" applyBorder="1" applyAlignment="1">
      <alignment horizontal="center" shrinkToFit="1"/>
    </xf>
    <xf numFmtId="3" fontId="2" fillId="2" borderId="2" xfId="6" applyNumberFormat="1" applyFont="1" applyFill="1" applyBorder="1" applyAlignment="1">
      <alignment shrinkToFit="1"/>
    </xf>
    <xf numFmtId="3" fontId="2" fillId="2" borderId="2" xfId="13" applyNumberFormat="1" applyFont="1" applyFill="1" applyBorder="1" applyAlignment="1">
      <alignment horizontal="center" shrinkToFit="1"/>
    </xf>
    <xf numFmtId="0" fontId="2" fillId="2" borderId="0" xfId="5" applyFont="1" applyFill="1" applyAlignment="1">
      <alignment vertical="top"/>
    </xf>
    <xf numFmtId="188" fontId="2" fillId="2" borderId="2" xfId="6" applyNumberFormat="1" applyFont="1" applyFill="1" applyBorder="1" applyAlignment="1">
      <alignment horizontal="center" wrapText="1" shrinkToFit="1"/>
    </xf>
    <xf numFmtId="0" fontId="2" fillId="2" borderId="1" xfId="13" applyFont="1" applyFill="1" applyBorder="1" applyAlignment="1">
      <alignment horizontal="center" wrapText="1" shrinkToFit="1"/>
    </xf>
    <xf numFmtId="188" fontId="2" fillId="2" borderId="1" xfId="6" applyNumberFormat="1" applyFont="1" applyFill="1" applyBorder="1" applyAlignment="1">
      <alignment horizontal="center" wrapText="1" shrinkToFit="1"/>
    </xf>
    <xf numFmtId="0" fontId="8" fillId="2" borderId="0" xfId="5" applyFont="1" applyFill="1" applyAlignment="1">
      <alignment horizontal="centerContinuous"/>
    </xf>
    <xf numFmtId="0" fontId="8" fillId="2" borderId="1" xfId="5" applyFont="1" applyFill="1" applyBorder="1" applyAlignment="1">
      <alignment horizontal="center"/>
    </xf>
    <xf numFmtId="0" fontId="40" fillId="0" borderId="0" xfId="0" applyFont="1"/>
    <xf numFmtId="0" fontId="15" fillId="0" borderId="8" xfId="13" applyFont="1" applyFill="1" applyBorder="1" applyAlignment="1">
      <alignment shrinkToFit="1"/>
    </xf>
    <xf numFmtId="0" fontId="15" fillId="0" borderId="11" xfId="13" applyFont="1" applyFill="1" applyBorder="1" applyAlignment="1">
      <alignment shrinkToFit="1"/>
    </xf>
    <xf numFmtId="188" fontId="15" fillId="0" borderId="5" xfId="6" applyNumberFormat="1" applyFont="1" applyFill="1" applyBorder="1" applyAlignment="1">
      <alignment shrinkToFit="1"/>
    </xf>
    <xf numFmtId="0" fontId="15" fillId="0" borderId="6" xfId="13" applyFont="1" applyFill="1" applyBorder="1" applyAlignment="1">
      <alignment shrinkToFit="1"/>
    </xf>
    <xf numFmtId="0" fontId="15" fillId="0" borderId="9" xfId="13" applyFont="1" applyFill="1" applyBorder="1" applyAlignment="1">
      <alignment shrinkToFit="1"/>
    </xf>
    <xf numFmtId="188" fontId="15" fillId="0" borderId="17" xfId="6" applyNumberFormat="1" applyFont="1" applyFill="1" applyBorder="1" applyAlignment="1">
      <alignment shrinkToFit="1"/>
    </xf>
    <xf numFmtId="0" fontId="15" fillId="0" borderId="10" xfId="13" applyFont="1" applyFill="1" applyBorder="1" applyAlignment="1">
      <alignment shrinkToFit="1"/>
    </xf>
    <xf numFmtId="0" fontId="15" fillId="0" borderId="0" xfId="13" applyFont="1" applyFill="1" applyBorder="1" applyAlignment="1">
      <alignment shrinkToFit="1"/>
    </xf>
    <xf numFmtId="188" fontId="15" fillId="0" borderId="16" xfId="6" applyNumberFormat="1" applyFont="1" applyFill="1" applyBorder="1" applyAlignment="1">
      <alignment shrinkToFit="1"/>
    </xf>
    <xf numFmtId="0" fontId="15" fillId="0" borderId="3" xfId="13" applyFont="1" applyFill="1" applyBorder="1" applyAlignment="1">
      <alignment shrinkToFit="1"/>
    </xf>
    <xf numFmtId="0" fontId="15" fillId="0" borderId="18" xfId="13" applyFont="1" applyFill="1" applyBorder="1" applyAlignment="1">
      <alignment shrinkToFit="1"/>
    </xf>
    <xf numFmtId="188" fontId="15" fillId="0" borderId="19" xfId="6" applyNumberFormat="1" applyFont="1" applyFill="1" applyBorder="1" applyAlignment="1">
      <alignment shrinkToFit="1"/>
    </xf>
    <xf numFmtId="0" fontId="2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188" fontId="15" fillId="2" borderId="19" xfId="6" applyNumberFormat="1" applyFont="1" applyFill="1" applyBorder="1" applyAlignment="1">
      <alignment shrinkToFit="1"/>
    </xf>
    <xf numFmtId="0" fontId="2" fillId="2" borderId="1" xfId="87" applyFont="1" applyFill="1" applyBorder="1" applyAlignment="1">
      <alignment horizontal="center" vertical="top"/>
    </xf>
    <xf numFmtId="0" fontId="5" fillId="2" borderId="1" xfId="5" applyFont="1" applyFill="1" applyBorder="1" applyAlignment="1">
      <alignment horizontal="left" vertical="top" wrapText="1"/>
    </xf>
    <xf numFmtId="0" fontId="41" fillId="2" borderId="1" xfId="5" applyFont="1" applyFill="1" applyBorder="1" applyAlignment="1">
      <alignment vertical="top" wrapText="1"/>
    </xf>
    <xf numFmtId="188" fontId="2" fillId="2" borderId="1" xfId="4" applyNumberFormat="1" applyFont="1" applyFill="1" applyBorder="1" applyAlignment="1">
      <alignment horizontal="center" vertical="top" shrinkToFit="1"/>
    </xf>
    <xf numFmtId="189" fontId="2" fillId="2" borderId="1" xfId="2" applyNumberFormat="1" applyFont="1" applyFill="1" applyBorder="1" applyAlignment="1">
      <alignment horizontal="left" vertical="top" wrapText="1"/>
    </xf>
    <xf numFmtId="0" fontId="12" fillId="2" borderId="1" xfId="5" applyFont="1" applyFill="1" applyBorder="1" applyAlignment="1">
      <alignment vertical="top" wrapText="1"/>
    </xf>
    <xf numFmtId="0" fontId="2" fillId="2" borderId="1" xfId="87" applyFont="1" applyFill="1" applyBorder="1" applyAlignment="1">
      <alignment horizontal="center" vertical="top" wrapText="1"/>
    </xf>
    <xf numFmtId="0" fontId="2" fillId="2" borderId="0" xfId="87" applyFont="1" applyFill="1"/>
    <xf numFmtId="0" fontId="3" fillId="2" borderId="1" xfId="5" applyFont="1" applyFill="1" applyBorder="1" applyAlignment="1">
      <alignment vertical="top" wrapText="1"/>
    </xf>
    <xf numFmtId="0" fontId="5" fillId="2" borderId="0" xfId="5" applyFont="1" applyFill="1" applyAlignment="1">
      <alignment vertical="top"/>
    </xf>
    <xf numFmtId="0" fontId="9" fillId="2" borderId="1" xfId="5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22" fillId="2" borderId="0" xfId="0" applyFont="1" applyFill="1"/>
    <xf numFmtId="0" fontId="17" fillId="2" borderId="9" xfId="13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horizontal="left" wrapText="1"/>
    </xf>
    <xf numFmtId="188" fontId="17" fillId="2" borderId="1" xfId="1" applyNumberFormat="1" applyFont="1" applyFill="1" applyBorder="1" applyAlignment="1">
      <alignment shrinkToFit="1"/>
    </xf>
    <xf numFmtId="0" fontId="9" fillId="2" borderId="1" xfId="81" applyFont="1" applyFill="1" applyBorder="1" applyAlignment="1">
      <alignment vertical="top" wrapText="1"/>
    </xf>
    <xf numFmtId="0" fontId="9" fillId="2" borderId="1" xfId="78" applyFont="1" applyFill="1" applyBorder="1" applyAlignment="1">
      <alignment vertical="top" wrapText="1"/>
    </xf>
    <xf numFmtId="3" fontId="9" fillId="2" borderId="1" xfId="5" applyNumberFormat="1" applyFont="1" applyFill="1" applyBorder="1" applyAlignment="1">
      <alignment horizontal="center" vertical="top" wrapText="1"/>
    </xf>
    <xf numFmtId="0" fontId="16" fillId="2" borderId="1" xfId="63" applyFont="1" applyFill="1" applyBorder="1" applyAlignment="1">
      <alignment horizontal="left" vertical="top" wrapText="1"/>
    </xf>
    <xf numFmtId="0" fontId="2" fillId="2" borderId="1" xfId="76" applyFont="1" applyFill="1" applyBorder="1" applyAlignment="1">
      <alignment horizontal="left" vertical="top" wrapText="1"/>
    </xf>
    <xf numFmtId="0" fontId="41" fillId="2" borderId="0" xfId="0" applyFont="1" applyFill="1" applyAlignment="1">
      <alignment horizontal="left" vertical="top" wrapText="1"/>
    </xf>
    <xf numFmtId="188" fontId="41" fillId="2" borderId="1" xfId="6" applyNumberFormat="1" applyFont="1" applyFill="1" applyBorder="1" applyAlignment="1">
      <alignment horizontal="left" vertical="top" wrapText="1" shrinkToFit="1"/>
    </xf>
    <xf numFmtId="0" fontId="22" fillId="2" borderId="0" xfId="0" applyFont="1" applyFill="1" applyAlignment="1">
      <alignment horizontal="center" wrapText="1"/>
    </xf>
    <xf numFmtId="0" fontId="17" fillId="2" borderId="9" xfId="13" applyFont="1" applyFill="1" applyBorder="1" applyAlignment="1">
      <alignment horizontal="left" vertical="top"/>
    </xf>
    <xf numFmtId="0" fontId="17" fillId="2" borderId="9" xfId="13" applyFont="1" applyFill="1" applyBorder="1" applyAlignment="1">
      <alignment horizontal="center" vertical="top"/>
    </xf>
    <xf numFmtId="0" fontId="17" fillId="2" borderId="4" xfId="63" applyFont="1" applyFill="1" applyBorder="1" applyAlignment="1">
      <alignment horizontal="center" vertical="top" wrapText="1"/>
    </xf>
    <xf numFmtId="0" fontId="19" fillId="2" borderId="1" xfId="67" applyFont="1" applyFill="1" applyBorder="1" applyAlignment="1">
      <alignment horizontal="left" vertical="top" wrapText="1"/>
    </xf>
    <xf numFmtId="0" fontId="24" fillId="2" borderId="1" xfId="67" applyFont="1" applyFill="1" applyBorder="1" applyAlignment="1">
      <alignment horizontal="center" vertical="top" wrapText="1"/>
    </xf>
    <xf numFmtId="0" fontId="24" fillId="2" borderId="1" xfId="67" applyFont="1" applyFill="1" applyBorder="1" applyAlignment="1">
      <alignment vertical="top" wrapText="1"/>
    </xf>
    <xf numFmtId="188" fontId="24" fillId="2" borderId="1" xfId="6" applyNumberFormat="1" applyFont="1" applyFill="1" applyBorder="1" applyAlignment="1">
      <alignment vertical="top" shrinkToFit="1"/>
    </xf>
    <xf numFmtId="0" fontId="24" fillId="2" borderId="0" xfId="0" applyFont="1" applyFill="1"/>
    <xf numFmtId="0" fontId="19" fillId="2" borderId="1" xfId="5" applyFont="1" applyFill="1" applyBorder="1" applyAlignment="1">
      <alignment horizontal="left" vertical="top" wrapText="1"/>
    </xf>
    <xf numFmtId="0" fontId="24" fillId="2" borderId="1" xfId="5" applyFont="1" applyFill="1" applyBorder="1" applyAlignment="1">
      <alignment horizontal="center" vertical="top" wrapText="1"/>
    </xf>
    <xf numFmtId="0" fontId="24" fillId="2" borderId="1" xfId="5" applyFont="1" applyFill="1" applyBorder="1" applyAlignment="1">
      <alignment horizontal="left" vertical="top" wrapText="1"/>
    </xf>
    <xf numFmtId="0" fontId="24" fillId="2" borderId="1" xfId="5" applyFont="1" applyFill="1" applyBorder="1" applyAlignment="1">
      <alignment vertical="top" wrapText="1"/>
    </xf>
    <xf numFmtId="188" fontId="24" fillId="2" borderId="1" xfId="4" applyNumberFormat="1" applyFont="1" applyFill="1" applyBorder="1" applyAlignment="1">
      <alignment vertical="top" shrinkToFit="1"/>
    </xf>
    <xf numFmtId="0" fontId="19" fillId="2" borderId="1" xfId="0" applyFont="1" applyFill="1" applyBorder="1" applyAlignment="1">
      <alignment horizontal="left" vertical="top" wrapText="1"/>
    </xf>
    <xf numFmtId="188" fontId="17" fillId="2" borderId="1" xfId="1" applyNumberFormat="1" applyFont="1" applyFill="1" applyBorder="1" applyAlignment="1">
      <alignment vertical="top" shrinkToFit="1"/>
    </xf>
    <xf numFmtId="188" fontId="17" fillId="2" borderId="1" xfId="37" applyNumberFormat="1" applyFont="1" applyFill="1" applyBorder="1" applyAlignment="1">
      <alignment vertical="top" shrinkToFit="1"/>
    </xf>
    <xf numFmtId="0" fontId="24" fillId="2" borderId="4" xfId="0" applyFont="1" applyFill="1" applyBorder="1" applyAlignment="1">
      <alignment horizontal="left" vertical="top" wrapText="1"/>
    </xf>
    <xf numFmtId="0" fontId="17" fillId="2" borderId="0" xfId="0" applyFont="1" applyFill="1" applyAlignment="1">
      <alignment horizontal="center" wrapText="1"/>
    </xf>
    <xf numFmtId="0" fontId="2" fillId="2" borderId="0" xfId="13" applyFont="1" applyFill="1" applyBorder="1" applyAlignment="1">
      <alignment horizontal="left" vertical="center" shrinkToFit="1"/>
    </xf>
    <xf numFmtId="0" fontId="19" fillId="2" borderId="0" xfId="0" applyFont="1" applyFill="1" applyBorder="1" applyAlignment="1">
      <alignment vertical="top"/>
    </xf>
    <xf numFmtId="0" fontId="19" fillId="2" borderId="0" xfId="0" applyFont="1" applyFill="1" applyBorder="1" applyAlignment="1">
      <alignment horizontal="center" vertical="top"/>
    </xf>
    <xf numFmtId="0" fontId="26" fillId="2" borderId="0" xfId="0" applyFont="1" applyFill="1" applyBorder="1" applyAlignment="1">
      <alignment horizontal="center" vertical="top" wrapText="1"/>
    </xf>
    <xf numFmtId="0" fontId="30" fillId="2" borderId="0" xfId="0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top"/>
    </xf>
    <xf numFmtId="0" fontId="19" fillId="2" borderId="0" xfId="0" applyFont="1" applyFill="1" applyAlignment="1">
      <alignment vertical="top"/>
    </xf>
    <xf numFmtId="0" fontId="30" fillId="2" borderId="0" xfId="0" applyFont="1" applyFill="1" applyBorder="1" applyAlignment="1">
      <alignment horizontal="center" vertical="top"/>
    </xf>
    <xf numFmtId="0" fontId="5" fillId="2" borderId="1" xfId="74" applyFont="1" applyFill="1" applyBorder="1" applyAlignment="1">
      <alignment horizontal="center" vertical="top"/>
    </xf>
    <xf numFmtId="0" fontId="5" fillId="2" borderId="1" xfId="74" applyFont="1" applyFill="1" applyBorder="1" applyAlignment="1">
      <alignment horizontal="left" vertical="top"/>
    </xf>
    <xf numFmtId="189" fontId="5" fillId="2" borderId="1" xfId="2" applyNumberFormat="1" applyFont="1" applyFill="1" applyBorder="1" applyAlignment="1">
      <alignment horizontal="center" vertical="top" shrinkToFit="1"/>
    </xf>
    <xf numFmtId="3" fontId="17" fillId="2" borderId="1" xfId="2" applyNumberFormat="1" applyFont="1" applyFill="1" applyBorder="1" applyAlignment="1">
      <alignment horizontal="center" vertical="top" shrinkToFit="1"/>
    </xf>
    <xf numFmtId="3" fontId="2" fillId="2" borderId="1" xfId="2" applyNumberFormat="1" applyFont="1" applyFill="1" applyBorder="1" applyAlignment="1">
      <alignment horizontal="right" vertical="top" shrinkToFit="1"/>
    </xf>
    <xf numFmtId="3" fontId="2" fillId="2" borderId="1" xfId="2" applyNumberFormat="1" applyFont="1" applyFill="1" applyBorder="1" applyAlignment="1">
      <alignment horizontal="center" vertical="top" shrinkToFit="1"/>
    </xf>
    <xf numFmtId="3" fontId="2" fillId="2" borderId="1" xfId="64" applyNumberFormat="1" applyFont="1" applyFill="1" applyBorder="1" applyAlignment="1">
      <alignment horizontal="right" vertical="top" shrinkToFit="1"/>
    </xf>
    <xf numFmtId="0" fontId="2" fillId="2" borderId="1" xfId="5" applyFont="1" applyFill="1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188" fontId="2" fillId="2" borderId="0" xfId="1" applyNumberFormat="1" applyFont="1" applyFill="1" applyAlignment="1">
      <alignment horizontal="right" shrinkToFit="1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vertical="top"/>
    </xf>
    <xf numFmtId="0" fontId="8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 vertical="top"/>
    </xf>
    <xf numFmtId="188" fontId="8" fillId="2" borderId="0" xfId="1" applyNumberFormat="1" applyFont="1" applyFill="1" applyAlignment="1">
      <alignment horizontal="right" shrinkToFit="1"/>
    </xf>
    <xf numFmtId="0" fontId="2" fillId="2" borderId="9" xfId="13" applyFont="1" applyFill="1" applyBorder="1" applyAlignment="1">
      <alignment horizontal="right" vertical="center" shrinkToFit="1"/>
    </xf>
    <xf numFmtId="189" fontId="2" fillId="2" borderId="1" xfId="2" applyNumberFormat="1" applyFont="1" applyFill="1" applyBorder="1" applyAlignment="1">
      <alignment horizontal="right" vertical="top" shrinkToFit="1"/>
    </xf>
    <xf numFmtId="188" fontId="2" fillId="2" borderId="1" xfId="62" applyNumberFormat="1" applyFont="1" applyFill="1" applyBorder="1" applyAlignment="1">
      <alignment horizontal="right" vertical="top" shrinkToFit="1"/>
    </xf>
    <xf numFmtId="188" fontId="9" fillId="2" borderId="1" xfId="62" applyNumberFormat="1" applyFont="1" applyFill="1" applyBorder="1" applyAlignment="1">
      <alignment horizontal="right" vertical="top" shrinkToFit="1"/>
    </xf>
    <xf numFmtId="188" fontId="9" fillId="2" borderId="1" xfId="6" applyNumberFormat="1" applyFont="1" applyFill="1" applyBorder="1" applyAlignment="1">
      <alignment horizontal="right" vertical="top" shrinkToFit="1"/>
    </xf>
    <xf numFmtId="0" fontId="5" fillId="2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top"/>
    </xf>
    <xf numFmtId="188" fontId="8" fillId="2" borderId="1" xfId="1" applyNumberFormat="1" applyFont="1" applyFill="1" applyBorder="1" applyAlignment="1">
      <alignment horizontal="right" shrinkToFit="1"/>
    </xf>
    <xf numFmtId="188" fontId="5" fillId="2" borderId="1" xfId="1" applyNumberFormat="1" applyFont="1" applyFill="1" applyBorder="1" applyAlignment="1">
      <alignment horizontal="right" vertical="top" wrapText="1"/>
    </xf>
    <xf numFmtId="188" fontId="2" fillId="2" borderId="1" xfId="6" applyNumberFormat="1" applyFont="1" applyFill="1" applyBorder="1" applyAlignment="1">
      <alignment horizontal="right" vertical="top" shrinkToFit="1"/>
    </xf>
    <xf numFmtId="188" fontId="2" fillId="2" borderId="1" xfId="8" applyNumberFormat="1" applyFont="1" applyFill="1" applyBorder="1" applyAlignment="1">
      <alignment horizontal="right" vertical="top" wrapText="1" shrinkToFit="1"/>
    </xf>
    <xf numFmtId="188" fontId="2" fillId="2" borderId="1" xfId="4" applyNumberFormat="1" applyFont="1" applyFill="1" applyBorder="1" applyAlignment="1">
      <alignment horizontal="right" vertical="top" shrinkToFit="1"/>
    </xf>
    <xf numFmtId="188" fontId="2" fillId="2" borderId="1" xfId="1" applyNumberFormat="1" applyFont="1" applyFill="1" applyBorder="1" applyAlignment="1">
      <alignment horizontal="right" shrinkToFit="1"/>
    </xf>
    <xf numFmtId="0" fontId="44" fillId="2" borderId="1" xfId="0" applyFont="1" applyFill="1" applyBorder="1" applyAlignment="1">
      <alignment horizontal="center" vertical="top"/>
    </xf>
    <xf numFmtId="0" fontId="45" fillId="2" borderId="1" xfId="0" applyFont="1" applyFill="1" applyBorder="1" applyAlignment="1">
      <alignment horizontal="left" vertical="top" wrapText="1"/>
    </xf>
    <xf numFmtId="0" fontId="45" fillId="2" borderId="1" xfId="0" applyFont="1" applyFill="1" applyBorder="1" applyAlignment="1">
      <alignment horizontal="center" vertical="top" wrapText="1"/>
    </xf>
    <xf numFmtId="0" fontId="44" fillId="2" borderId="1" xfId="0" applyFont="1" applyFill="1" applyBorder="1" applyAlignment="1">
      <alignment horizontal="left" vertical="top" wrapText="1"/>
    </xf>
    <xf numFmtId="0" fontId="46" fillId="2" borderId="1" xfId="0" applyFont="1" applyFill="1" applyBorder="1" applyAlignment="1">
      <alignment horizontal="left" vertical="top" wrapText="1"/>
    </xf>
    <xf numFmtId="3" fontId="44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44" fillId="2" borderId="1" xfId="0" applyFont="1" applyFill="1" applyBorder="1" applyAlignment="1">
      <alignment horizontal="center" vertical="top" wrapText="1"/>
    </xf>
    <xf numFmtId="0" fontId="44" fillId="2" borderId="0" xfId="0" applyFont="1" applyFill="1"/>
    <xf numFmtId="0" fontId="45" fillId="2" borderId="0" xfId="0" applyFont="1" applyFill="1" applyAlignment="1">
      <alignment vertical="top"/>
    </xf>
    <xf numFmtId="0" fontId="46" fillId="2" borderId="1" xfId="0" applyFont="1" applyFill="1" applyBorder="1" applyAlignment="1">
      <alignment horizontal="center" vertical="top"/>
    </xf>
    <xf numFmtId="0" fontId="45" fillId="2" borderId="1" xfId="0" applyFont="1" applyFill="1" applyBorder="1" applyAlignment="1">
      <alignment vertical="top" wrapText="1"/>
    </xf>
    <xf numFmtId="0" fontId="44" fillId="2" borderId="1" xfId="67" applyFont="1" applyFill="1" applyBorder="1" applyAlignment="1">
      <alignment horizontal="left" vertical="top" wrapText="1"/>
    </xf>
    <xf numFmtId="0" fontId="46" fillId="2" borderId="1" xfId="67" applyFont="1" applyFill="1" applyBorder="1" applyAlignment="1">
      <alignment horizontal="left" vertical="top" wrapText="1"/>
    </xf>
    <xf numFmtId="189" fontId="44" fillId="2" borderId="1" xfId="2" applyNumberFormat="1" applyFont="1" applyFill="1" applyBorder="1" applyAlignment="1">
      <alignment horizontal="center" vertical="top" shrinkToFi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63" applyFont="1" applyFill="1" applyBorder="1" applyAlignment="1">
      <alignment vertical="top" wrapText="1"/>
    </xf>
    <xf numFmtId="0" fontId="44" fillId="2" borderId="1" xfId="72" applyFont="1" applyFill="1" applyBorder="1" applyAlignment="1">
      <alignment horizontal="center" vertical="top" wrapText="1"/>
    </xf>
    <xf numFmtId="0" fontId="44" fillId="2" borderId="0" xfId="0" applyFont="1" applyFill="1" applyAlignment="1">
      <alignment horizontal="center" vertical="top"/>
    </xf>
    <xf numFmtId="0" fontId="44" fillId="2" borderId="1" xfId="83" applyFont="1" applyFill="1" applyBorder="1" applyAlignment="1">
      <alignment horizontal="center" vertical="top"/>
    </xf>
    <xf numFmtId="0" fontId="45" fillId="2" borderId="1" xfId="82" applyFont="1" applyFill="1" applyBorder="1" applyAlignment="1">
      <alignment vertical="top" wrapText="1"/>
    </xf>
    <xf numFmtId="188" fontId="44" fillId="2" borderId="1" xfId="6" applyNumberFormat="1" applyFont="1" applyFill="1" applyBorder="1" applyAlignment="1">
      <alignment horizontal="center" vertical="top" shrinkToFit="1"/>
    </xf>
    <xf numFmtId="0" fontId="44" fillId="2" borderId="1" xfId="70" applyFont="1" applyFill="1" applyBorder="1" applyAlignment="1">
      <alignment horizontal="left" vertical="top" wrapText="1"/>
    </xf>
    <xf numFmtId="0" fontId="47" fillId="2" borderId="0" xfId="0" applyFont="1" applyFill="1" applyAlignment="1">
      <alignment horizontal="center" vertical="top"/>
    </xf>
    <xf numFmtId="0" fontId="44" fillId="2" borderId="1" xfId="67" applyFont="1" applyFill="1" applyBorder="1" applyAlignment="1">
      <alignment horizontal="center" vertical="top" wrapText="1"/>
    </xf>
    <xf numFmtId="189" fontId="7" fillId="2" borderId="1" xfId="9" applyNumberFormat="1" applyFont="1" applyFill="1" applyBorder="1" applyAlignment="1">
      <alignment horizontal="left" vertical="top" wrapText="1"/>
    </xf>
    <xf numFmtId="0" fontId="44" fillId="2" borderId="1" xfId="63" applyFont="1" applyFill="1" applyBorder="1" applyAlignment="1">
      <alignment vertical="top" wrapText="1"/>
    </xf>
    <xf numFmtId="0" fontId="45" fillId="2" borderId="1" xfId="63" applyFont="1" applyFill="1" applyBorder="1" applyAlignment="1">
      <alignment horizontal="left" vertical="top" wrapText="1"/>
    </xf>
    <xf numFmtId="0" fontId="46" fillId="2" borderId="1" xfId="63" applyFont="1" applyFill="1" applyBorder="1" applyAlignment="1">
      <alignment vertical="top" wrapText="1"/>
    </xf>
    <xf numFmtId="0" fontId="46" fillId="2" borderId="1" xfId="63" applyFont="1" applyFill="1" applyBorder="1" applyAlignment="1">
      <alignment horizontal="left" vertical="top" wrapText="1"/>
    </xf>
    <xf numFmtId="188" fontId="46" fillId="2" borderId="1" xfId="37" applyNumberFormat="1" applyFont="1" applyFill="1" applyBorder="1" applyAlignment="1">
      <alignment vertical="top" shrinkToFit="1"/>
    </xf>
    <xf numFmtId="188" fontId="44" fillId="2" borderId="1" xfId="1" applyNumberFormat="1" applyFont="1" applyFill="1" applyBorder="1" applyAlignment="1">
      <alignment horizontal="center" vertical="top" shrinkToFit="1"/>
    </xf>
    <xf numFmtId="0" fontId="44" fillId="2" borderId="5" xfId="0" applyFont="1" applyFill="1" applyBorder="1" applyAlignment="1">
      <alignment horizontal="left" vertical="top" wrapText="1"/>
    </xf>
    <xf numFmtId="0" fontId="44" fillId="2" borderId="8" xfId="0" applyFont="1" applyFill="1" applyBorder="1" applyAlignment="1">
      <alignment horizontal="left" vertical="top" wrapText="1"/>
    </xf>
    <xf numFmtId="0" fontId="44" fillId="2" borderId="4" xfId="0" applyFont="1" applyFill="1" applyBorder="1" applyAlignment="1">
      <alignment horizontal="center" vertical="top" wrapText="1"/>
    </xf>
    <xf numFmtId="0" fontId="44" fillId="2" borderId="1" xfId="0" applyFont="1" applyFill="1" applyBorder="1" applyAlignment="1">
      <alignment vertical="top" wrapText="1"/>
    </xf>
    <xf numFmtId="0" fontId="7" fillId="2" borderId="1" xfId="63" applyFont="1" applyFill="1" applyBorder="1" applyAlignment="1">
      <alignment horizontal="left" vertical="top" wrapText="1"/>
    </xf>
    <xf numFmtId="0" fontId="44" fillId="2" borderId="1" xfId="77" applyFont="1" applyFill="1" applyBorder="1" applyAlignment="1">
      <alignment horizontal="center" vertical="top"/>
    </xf>
    <xf numFmtId="0" fontId="44" fillId="2" borderId="1" xfId="77" applyFont="1" applyFill="1" applyBorder="1" applyAlignment="1">
      <alignment horizontal="center" vertical="top" wrapText="1"/>
    </xf>
    <xf numFmtId="0" fontId="47" fillId="2" borderId="1" xfId="63" applyFont="1" applyFill="1" applyBorder="1" applyAlignment="1">
      <alignment horizontal="center" vertical="top"/>
    </xf>
    <xf numFmtId="0" fontId="48" fillId="2" borderId="1" xfId="63" applyFont="1" applyFill="1" applyBorder="1" applyAlignment="1">
      <alignment horizontal="left" vertical="top" wrapText="1"/>
    </xf>
    <xf numFmtId="0" fontId="48" fillId="2" borderId="4" xfId="63" applyFont="1" applyFill="1" applyBorder="1" applyAlignment="1">
      <alignment horizontal="center" vertical="top" wrapText="1"/>
    </xf>
    <xf numFmtId="0" fontId="47" fillId="2" borderId="4" xfId="63" applyFont="1" applyFill="1" applyBorder="1" applyAlignment="1">
      <alignment horizontal="left" vertical="top" wrapText="1"/>
    </xf>
    <xf numFmtId="0" fontId="47" fillId="2" borderId="1" xfId="0" applyFont="1" applyFill="1" applyBorder="1" applyAlignment="1">
      <alignment horizontal="left" vertical="top" wrapText="1"/>
    </xf>
    <xf numFmtId="188" fontId="47" fillId="2" borderId="1" xfId="37" applyNumberFormat="1" applyFont="1" applyFill="1" applyBorder="1" applyAlignment="1">
      <alignment horizontal="center" vertical="top"/>
    </xf>
    <xf numFmtId="0" fontId="50" fillId="2" borderId="1" xfId="63" applyFont="1" applyFill="1" applyBorder="1" applyAlignment="1">
      <alignment horizontal="left" vertical="top" wrapText="1"/>
    </xf>
    <xf numFmtId="0" fontId="47" fillId="2" borderId="4" xfId="63" applyFont="1" applyFill="1" applyBorder="1" applyAlignment="1">
      <alignment horizontal="center" vertical="top" wrapText="1"/>
    </xf>
    <xf numFmtId="0" fontId="47" fillId="2" borderId="1" xfId="0" applyFont="1" applyFill="1" applyBorder="1" applyAlignment="1">
      <alignment horizontal="center" vertical="top"/>
    </xf>
    <xf numFmtId="0" fontId="48" fillId="2" borderId="1" xfId="0" applyFont="1" applyFill="1" applyBorder="1" applyAlignment="1">
      <alignment horizontal="left" vertical="top" wrapText="1"/>
    </xf>
    <xf numFmtId="0" fontId="47" fillId="2" borderId="1" xfId="0" applyFont="1" applyFill="1" applyBorder="1" applyAlignment="1">
      <alignment horizontal="center" vertical="top" wrapText="1"/>
    </xf>
    <xf numFmtId="0" fontId="47" fillId="2" borderId="1" xfId="0" applyFont="1" applyFill="1" applyBorder="1" applyAlignment="1">
      <alignment vertical="top" wrapText="1"/>
    </xf>
    <xf numFmtId="188" fontId="47" fillId="2" borderId="1" xfId="1" applyNumberFormat="1" applyFont="1" applyFill="1" applyBorder="1" applyAlignment="1">
      <alignment vertical="top" shrinkToFit="1"/>
    </xf>
    <xf numFmtId="188" fontId="44" fillId="2" borderId="1" xfId="1" applyNumberFormat="1" applyFont="1" applyFill="1" applyBorder="1" applyAlignment="1">
      <alignment horizontal="center" vertical="top"/>
    </xf>
    <xf numFmtId="0" fontId="51" fillId="2" borderId="1" xfId="67" applyFont="1" applyFill="1" applyBorder="1" applyAlignment="1">
      <alignment horizontal="center" vertical="top"/>
    </xf>
    <xf numFmtId="0" fontId="47" fillId="2" borderId="1" xfId="63" applyFont="1" applyFill="1" applyBorder="1" applyAlignment="1">
      <alignment horizontal="center" vertical="top" wrapText="1"/>
    </xf>
    <xf numFmtId="0" fontId="47" fillId="2" borderId="1" xfId="63" applyFont="1" applyFill="1" applyBorder="1" applyAlignment="1">
      <alignment horizontal="left" vertical="top" wrapText="1"/>
    </xf>
    <xf numFmtId="0" fontId="47" fillId="2" borderId="1" xfId="63" applyFont="1" applyFill="1" applyBorder="1" applyAlignment="1">
      <alignment vertical="top" wrapText="1"/>
    </xf>
    <xf numFmtId="0" fontId="44" fillId="2" borderId="1" xfId="75" applyFont="1" applyFill="1" applyBorder="1" applyAlignment="1">
      <alignment horizontal="center" vertical="top"/>
    </xf>
    <xf numFmtId="189" fontId="52" fillId="2" borderId="1" xfId="9" applyNumberFormat="1" applyFont="1" applyFill="1" applyBorder="1" applyAlignment="1">
      <alignment horizontal="left" vertical="top" wrapText="1"/>
    </xf>
    <xf numFmtId="0" fontId="44" fillId="2" borderId="1" xfId="75" applyFont="1" applyFill="1" applyBorder="1" applyAlignment="1">
      <alignment horizontal="center" vertical="top" wrapText="1"/>
    </xf>
    <xf numFmtId="0" fontId="46" fillId="2" borderId="1" xfId="0" applyFont="1" applyFill="1" applyBorder="1" applyAlignment="1">
      <alignment vertical="top" wrapText="1"/>
    </xf>
    <xf numFmtId="188" fontId="46" fillId="2" borderId="1" xfId="8" applyNumberFormat="1" applyFont="1" applyFill="1" applyBorder="1" applyAlignment="1">
      <alignment horizontal="right" vertical="top" wrapText="1" shrinkToFit="1"/>
    </xf>
    <xf numFmtId="188" fontId="44" fillId="2" borderId="1" xfId="37" applyNumberFormat="1" applyFont="1" applyFill="1" applyBorder="1" applyAlignment="1">
      <alignment horizontal="center" vertical="top"/>
    </xf>
    <xf numFmtId="0" fontId="44" fillId="2" borderId="1" xfId="82" applyFont="1" applyFill="1" applyBorder="1" applyAlignment="1">
      <alignment vertical="top" wrapText="1"/>
    </xf>
    <xf numFmtId="0" fontId="45" fillId="2" borderId="1" xfId="0" applyFont="1" applyFill="1" applyBorder="1" applyAlignment="1">
      <alignment horizontal="center" vertical="top"/>
    </xf>
    <xf numFmtId="188" fontId="46" fillId="2" borderId="1" xfId="6" applyNumberFormat="1" applyFont="1" applyFill="1" applyBorder="1" applyAlignment="1">
      <alignment horizontal="center" vertical="top" shrinkToFit="1"/>
    </xf>
    <xf numFmtId="0" fontId="44" fillId="2" borderId="0" xfId="0" applyFont="1" applyFill="1" applyAlignment="1">
      <alignment horizontal="center"/>
    </xf>
    <xf numFmtId="0" fontId="47" fillId="2" borderId="1" xfId="67" applyFont="1" applyFill="1" applyBorder="1" applyAlignment="1">
      <alignment horizontal="left" vertical="top" wrapText="1"/>
    </xf>
    <xf numFmtId="188" fontId="47" fillId="2" borderId="1" xfId="6" applyNumberFormat="1" applyFont="1" applyFill="1" applyBorder="1" applyAlignment="1">
      <alignment horizontal="center" vertical="top" shrinkToFit="1"/>
    </xf>
    <xf numFmtId="0" fontId="50" fillId="2" borderId="1" xfId="0" applyFont="1" applyFill="1" applyBorder="1" applyAlignment="1">
      <alignment horizontal="left" vertical="top" wrapText="1"/>
    </xf>
    <xf numFmtId="0" fontId="53" fillId="2" borderId="0" xfId="0" applyFont="1" applyFill="1"/>
    <xf numFmtId="0" fontId="9" fillId="3" borderId="1" xfId="0" applyFont="1" applyFill="1" applyBorder="1" applyAlignment="1">
      <alignment horizontal="center" vertical="top"/>
    </xf>
    <xf numFmtId="0" fontId="5" fillId="3" borderId="1" xfId="5" applyFont="1" applyFill="1" applyBorder="1" applyAlignment="1">
      <alignment vertical="top" wrapText="1"/>
    </xf>
    <xf numFmtId="0" fontId="2" fillId="3" borderId="1" xfId="67" applyFont="1" applyFill="1" applyBorder="1" applyAlignment="1">
      <alignment horizontal="left" vertical="top" wrapText="1"/>
    </xf>
    <xf numFmtId="0" fontId="9" fillId="3" borderId="1" xfId="5" applyFont="1" applyFill="1" applyBorder="1" applyAlignment="1">
      <alignment horizontal="left" vertical="top" wrapText="1"/>
    </xf>
    <xf numFmtId="189" fontId="2" fillId="3" borderId="1" xfId="2" applyNumberFormat="1" applyFont="1" applyFill="1" applyBorder="1" applyAlignment="1">
      <alignment horizontal="right" vertical="top" shrinkToFit="1"/>
    </xf>
    <xf numFmtId="3" fontId="2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9" fillId="3" borderId="1" xfId="67" applyFont="1" applyFill="1" applyBorder="1" applyAlignment="1">
      <alignment horizontal="center" vertical="top" wrapText="1"/>
    </xf>
    <xf numFmtId="0" fontId="5" fillId="3" borderId="1" xfId="67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89" fontId="2" fillId="3" borderId="1" xfId="2" applyNumberFormat="1" applyFont="1" applyFill="1" applyBorder="1" applyAlignment="1">
      <alignment horizontal="center" vertical="top" shrinkToFi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top"/>
    </xf>
    <xf numFmtId="0" fontId="9" fillId="3" borderId="1" xfId="5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1" xfId="0" applyFont="1" applyFill="1" applyBorder="1" applyAlignment="1">
      <alignment vertical="top" wrapText="1"/>
    </xf>
    <xf numFmtId="188" fontId="2" fillId="3" borderId="1" xfId="62" applyNumberFormat="1" applyFont="1" applyFill="1" applyBorder="1" applyAlignment="1">
      <alignment horizontal="right" vertical="top" shrinkToFit="1"/>
    </xf>
    <xf numFmtId="0" fontId="9" fillId="3" borderId="2" xfId="67" applyFont="1" applyFill="1" applyBorder="1" applyAlignment="1">
      <alignment horizontal="center" vertical="top" wrapText="1"/>
    </xf>
    <xf numFmtId="0" fontId="3" fillId="3" borderId="2" xfId="67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188" fontId="2" fillId="3" borderId="2" xfId="62" applyNumberFormat="1" applyFont="1" applyFill="1" applyBorder="1" applyAlignment="1">
      <alignment horizontal="center" vertical="top" shrinkToFit="1"/>
    </xf>
    <xf numFmtId="0" fontId="2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/>
    </xf>
    <xf numFmtId="0" fontId="2" fillId="3" borderId="2" xfId="0" applyFont="1" applyFill="1" applyBorder="1"/>
    <xf numFmtId="0" fontId="2" fillId="3" borderId="0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2" fillId="3" borderId="0" xfId="0" applyFont="1" applyFill="1" applyBorder="1"/>
    <xf numFmtId="0" fontId="5" fillId="3" borderId="0" xfId="0" applyFont="1" applyFill="1" applyAlignment="1">
      <alignment vertical="top"/>
    </xf>
    <xf numFmtId="3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/>
    <xf numFmtId="0" fontId="5" fillId="3" borderId="1" xfId="5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left" vertical="top" wrapText="1"/>
    </xf>
    <xf numFmtId="188" fontId="9" fillId="3" borderId="1" xfId="6" applyNumberFormat="1" applyFont="1" applyFill="1" applyBorder="1" applyAlignment="1">
      <alignment horizontal="right" vertical="top" shrinkToFit="1"/>
    </xf>
    <xf numFmtId="0" fontId="5" fillId="3" borderId="0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vertical="top"/>
    </xf>
    <xf numFmtId="0" fontId="2" fillId="3" borderId="0" xfId="0" applyFont="1" applyFill="1" applyBorder="1" applyAlignment="1">
      <alignment horizontal="center"/>
    </xf>
    <xf numFmtId="0" fontId="9" fillId="3" borderId="1" xfId="5" applyFont="1" applyFill="1" applyBorder="1" applyAlignment="1">
      <alignment vertical="top" wrapText="1"/>
    </xf>
    <xf numFmtId="0" fontId="9" fillId="3" borderId="1" xfId="67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3" borderId="1" xfId="67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188" fontId="2" fillId="3" borderId="1" xfId="62" applyNumberFormat="1" applyFont="1" applyFill="1" applyBorder="1" applyAlignment="1">
      <alignment horizontal="center" vertical="top" shrinkToFit="1"/>
    </xf>
    <xf numFmtId="188" fontId="9" fillId="3" borderId="1" xfId="62" applyNumberFormat="1" applyFont="1" applyFill="1" applyBorder="1" applyAlignment="1">
      <alignment horizontal="right" vertical="top" shrinkToFit="1"/>
    </xf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vertical="top"/>
    </xf>
    <xf numFmtId="188" fontId="9" fillId="3" borderId="1" xfId="62" applyNumberFormat="1" applyFont="1" applyFill="1" applyBorder="1" applyAlignment="1">
      <alignment horizontal="center" vertical="top" shrinkToFi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0" fontId="5" fillId="3" borderId="1" xfId="67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3" fontId="5" fillId="3" borderId="1" xfId="0" applyNumberFormat="1" applyFont="1" applyFill="1" applyBorder="1" applyAlignment="1">
      <alignment horizontal="right" vertical="top" wrapText="1"/>
    </xf>
    <xf numFmtId="189" fontId="3" fillId="3" borderId="1" xfId="2" applyNumberFormat="1" applyFont="1" applyFill="1" applyBorder="1" applyAlignment="1">
      <alignment horizontal="left" vertical="top" wrapText="1"/>
    </xf>
    <xf numFmtId="0" fontId="5" fillId="3" borderId="1" xfId="1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wrapText="1"/>
    </xf>
    <xf numFmtId="3" fontId="5" fillId="3" borderId="1" xfId="0" applyNumberFormat="1" applyFont="1" applyFill="1" applyBorder="1" applyAlignment="1">
      <alignment horizontal="center" vertical="top" wrapText="1"/>
    </xf>
    <xf numFmtId="0" fontId="5" fillId="3" borderId="1" xfId="11" applyFont="1" applyFill="1" applyBorder="1" applyAlignment="1">
      <alignment horizontal="center" vertical="top" wrapText="1"/>
    </xf>
    <xf numFmtId="0" fontId="2" fillId="3" borderId="1" xfId="67" applyFont="1" applyFill="1" applyBorder="1" applyAlignment="1">
      <alignment horizontal="center" vertical="top" wrapText="1"/>
    </xf>
    <xf numFmtId="0" fontId="3" fillId="3" borderId="15" xfId="67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  <xf numFmtId="189" fontId="2" fillId="3" borderId="15" xfId="2" applyNumberFormat="1" applyFont="1" applyFill="1" applyBorder="1" applyAlignment="1">
      <alignment horizontal="center" vertical="top" shrinkToFi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top"/>
    </xf>
    <xf numFmtId="0" fontId="2" fillId="3" borderId="15" xfId="0" applyFont="1" applyFill="1" applyBorder="1" applyAlignment="1">
      <alignment horizontal="center"/>
    </xf>
    <xf numFmtId="3" fontId="2" fillId="3" borderId="15" xfId="0" applyNumberFormat="1" applyFont="1" applyFill="1" applyBorder="1" applyAlignment="1">
      <alignment horizontal="center" vertical="top" wrapText="1"/>
    </xf>
    <xf numFmtId="0" fontId="2" fillId="3" borderId="15" xfId="0" applyFont="1" applyFill="1" applyBorder="1"/>
    <xf numFmtId="0" fontId="2" fillId="3" borderId="14" xfId="0" applyFont="1" applyFill="1" applyBorder="1"/>
    <xf numFmtId="0" fontId="2" fillId="3" borderId="14" xfId="0" applyFont="1" applyFill="1" applyBorder="1" applyAlignment="1">
      <alignment horizontal="center"/>
    </xf>
    <xf numFmtId="0" fontId="5" fillId="3" borderId="14" xfId="0" applyFont="1" applyFill="1" applyBorder="1" applyAlignment="1">
      <alignment vertical="top"/>
    </xf>
    <xf numFmtId="0" fontId="5" fillId="3" borderId="1" xfId="0" applyFont="1" applyFill="1" applyBorder="1" applyAlignment="1">
      <alignment horizontal="right" vertical="top" wrapText="1"/>
    </xf>
    <xf numFmtId="189" fontId="3" fillId="3" borderId="1" xfId="2" applyNumberFormat="1" applyFont="1" applyFill="1" applyBorder="1" applyAlignment="1">
      <alignment vertical="top" wrapText="1"/>
    </xf>
    <xf numFmtId="0" fontId="2" fillId="3" borderId="1" xfId="11" applyFont="1" applyFill="1" applyBorder="1" applyAlignment="1">
      <alignment horizontal="left" vertical="top" wrapText="1"/>
    </xf>
    <xf numFmtId="0" fontId="9" fillId="3" borderId="13" xfId="67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vertical="top" wrapText="1"/>
    </xf>
    <xf numFmtId="0" fontId="5" fillId="3" borderId="13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/>
    </xf>
    <xf numFmtId="0" fontId="9" fillId="3" borderId="0" xfId="67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vertical="top"/>
    </xf>
    <xf numFmtId="189" fontId="9" fillId="2" borderId="1" xfId="9" applyNumberFormat="1" applyFont="1" applyFill="1" applyBorder="1" applyAlignment="1">
      <alignment horizontal="left" vertical="top" wrapText="1"/>
    </xf>
    <xf numFmtId="0" fontId="5" fillId="0" borderId="1" xfId="77" applyFont="1" applyBorder="1" applyAlignment="1">
      <alignment horizontal="left" vertical="top" wrapText="1"/>
    </xf>
    <xf numFmtId="0" fontId="2" fillId="0" borderId="1" xfId="77" applyFont="1" applyBorder="1" applyAlignment="1">
      <alignment horizontal="left" vertical="top" wrapText="1"/>
    </xf>
    <xf numFmtId="0" fontId="2" fillId="0" borderId="1" xfId="77" applyFont="1" applyBorder="1" applyAlignment="1">
      <alignment vertical="top" wrapText="1"/>
    </xf>
    <xf numFmtId="188" fontId="2" fillId="0" borderId="4" xfId="6" applyNumberFormat="1" applyFont="1" applyBorder="1" applyAlignment="1">
      <alignment horizontal="center" vertical="top"/>
    </xf>
    <xf numFmtId="0" fontId="3" fillId="0" borderId="1" xfId="63" applyFont="1" applyBorder="1" applyAlignment="1">
      <alignment horizontal="left" vertical="top" wrapText="1"/>
    </xf>
    <xf numFmtId="0" fontId="2" fillId="0" borderId="1" xfId="77" applyFont="1" applyBorder="1" applyAlignment="1">
      <alignment horizontal="center" vertical="top" wrapText="1"/>
    </xf>
    <xf numFmtId="0" fontId="8" fillId="2" borderId="0" xfId="0" applyFont="1" applyFill="1" applyAlignment="1">
      <alignment horizontal="centerContinuous" wrapText="1"/>
    </xf>
    <xf numFmtId="188" fontId="8" fillId="2" borderId="0" xfId="1" applyNumberFormat="1" applyFont="1" applyFill="1" applyAlignment="1">
      <alignment horizontal="centerContinuous" shrinkToFit="1"/>
    </xf>
    <xf numFmtId="0" fontId="2" fillId="2" borderId="9" xfId="13" applyFont="1" applyFill="1" applyBorder="1" applyAlignment="1"/>
    <xf numFmtId="0" fontId="34" fillId="2" borderId="1" xfId="0" applyFont="1" applyFill="1" applyBorder="1" applyAlignment="1">
      <alignment horizontal="left" vertical="top" wrapText="1"/>
    </xf>
    <xf numFmtId="188" fontId="2" fillId="2" borderId="0" xfId="0" applyNumberFormat="1" applyFont="1" applyFill="1" applyAlignment="1">
      <alignment horizontal="left" wrapText="1"/>
    </xf>
    <xf numFmtId="0" fontId="2" fillId="2" borderId="1" xfId="13" applyFont="1" applyFill="1" applyBorder="1" applyAlignment="1">
      <alignment horizontal="center" vertical="center" shrinkToFit="1"/>
    </xf>
    <xf numFmtId="0" fontId="2" fillId="2" borderId="1" xfId="5" applyFont="1" applyFill="1" applyBorder="1" applyAlignment="1">
      <alignment wrapText="1"/>
    </xf>
    <xf numFmtId="0" fontId="6" fillId="2" borderId="1" xfId="5" applyFont="1" applyFill="1" applyBorder="1" applyAlignment="1">
      <alignment wrapText="1"/>
    </xf>
    <xf numFmtId="0" fontId="8" fillId="2" borderId="1" xfId="13" applyFont="1" applyFill="1" applyBorder="1" applyAlignment="1">
      <alignment horizontal="center" vertical="center" shrinkToFit="1"/>
    </xf>
    <xf numFmtId="0" fontId="39" fillId="2" borderId="0" xfId="13" applyFont="1" applyFill="1" applyAlignment="1">
      <alignment horizontal="left" shrinkToFit="1"/>
    </xf>
    <xf numFmtId="0" fontId="2" fillId="2" borderId="2" xfId="13" applyFont="1" applyFill="1" applyBorder="1" applyAlignment="1">
      <alignment horizontal="center" vertical="center" shrinkToFit="1"/>
    </xf>
    <xf numFmtId="0" fontId="2" fillId="2" borderId="4" xfId="13" applyFont="1" applyFill="1" applyBorder="1" applyAlignment="1">
      <alignment horizontal="center" vertical="center" shrinkToFit="1"/>
    </xf>
    <xf numFmtId="0" fontId="2" fillId="2" borderId="19" xfId="13" applyFont="1" applyFill="1" applyBorder="1" applyAlignment="1">
      <alignment horizontal="center" vertical="center" shrinkToFit="1"/>
    </xf>
    <xf numFmtId="0" fontId="2" fillId="2" borderId="3" xfId="13" applyFont="1" applyFill="1" applyBorder="1" applyAlignment="1">
      <alignment horizontal="center" vertical="center" shrinkToFit="1"/>
    </xf>
    <xf numFmtId="0" fontId="2" fillId="2" borderId="17" xfId="13" applyFont="1" applyFill="1" applyBorder="1" applyAlignment="1">
      <alignment horizontal="center" vertical="center" shrinkToFit="1"/>
    </xf>
    <xf numFmtId="0" fontId="2" fillId="2" borderId="6" xfId="13" applyFont="1" applyFill="1" applyBorder="1" applyAlignment="1">
      <alignment horizontal="center" vertical="center" shrinkToFit="1"/>
    </xf>
    <xf numFmtId="0" fontId="8" fillId="2" borderId="5" xfId="13" applyFont="1" applyFill="1" applyBorder="1" applyAlignment="1">
      <alignment horizontal="center" shrinkToFit="1"/>
    </xf>
    <xf numFmtId="0" fontId="8" fillId="2" borderId="8" xfId="13" applyFont="1" applyFill="1" applyBorder="1" applyAlignment="1">
      <alignment horizontal="center" shrinkToFit="1"/>
    </xf>
    <xf numFmtId="0" fontId="38" fillId="2" borderId="0" xfId="13" applyFont="1" applyFill="1" applyAlignment="1">
      <alignment horizontal="center" vertical="center" shrinkToFit="1"/>
    </xf>
    <xf numFmtId="0" fontId="2" fillId="2" borderId="19" xfId="5" applyFont="1" applyFill="1" applyBorder="1" applyAlignment="1">
      <alignment wrapText="1"/>
    </xf>
    <xf numFmtId="0" fontId="6" fillId="2" borderId="3" xfId="5" applyFont="1" applyFill="1" applyBorder="1" applyAlignment="1">
      <alignment wrapText="1"/>
    </xf>
    <xf numFmtId="0" fontId="8" fillId="2" borderId="8" xfId="13" applyFont="1" applyFill="1" applyBorder="1" applyAlignment="1">
      <alignment horizontal="center" vertical="center" shrinkToFit="1"/>
    </xf>
    <xf numFmtId="0" fontId="8" fillId="2" borderId="0" xfId="13" applyFont="1" applyFill="1" applyAlignment="1">
      <alignment horizontal="center" shrinkToFi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 shrinkToFit="1"/>
    </xf>
    <xf numFmtId="49" fontId="2" fillId="2" borderId="4" xfId="1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88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188" fontId="2" fillId="2" borderId="5" xfId="0" applyNumberFormat="1" applyFont="1" applyFill="1" applyBorder="1" applyAlignment="1">
      <alignment horizontal="center" vertical="center" wrapText="1" shrinkToFit="1"/>
    </xf>
    <xf numFmtId="188" fontId="2" fillId="2" borderId="11" xfId="0" applyNumberFormat="1" applyFont="1" applyFill="1" applyBorder="1" applyAlignment="1">
      <alignment horizontal="center" vertical="center" wrapText="1" shrinkToFit="1"/>
    </xf>
    <xf numFmtId="188" fontId="2" fillId="2" borderId="8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88" fontId="2" fillId="2" borderId="8" xfId="0" applyNumberFormat="1" applyFont="1" applyFill="1" applyBorder="1" applyAlignment="1">
      <alignment horizontal="center" shrinkToFit="1"/>
    </xf>
    <xf numFmtId="188" fontId="2" fillId="2" borderId="1" xfId="0" applyNumberFormat="1" applyFont="1" applyFill="1" applyBorder="1" applyAlignment="1">
      <alignment horizont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188" fontId="2" fillId="2" borderId="5" xfId="0" applyNumberFormat="1" applyFont="1" applyFill="1" applyBorder="1" applyAlignment="1">
      <alignment horizontal="center" shrinkToFit="1"/>
    </xf>
    <xf numFmtId="188" fontId="2" fillId="2" borderId="11" xfId="0" applyNumberFormat="1" applyFont="1" applyFill="1" applyBorder="1" applyAlignment="1">
      <alignment horizontal="center" shrinkToFit="1"/>
    </xf>
    <xf numFmtId="0" fontId="2" fillId="2" borderId="2" xfId="5" applyFont="1" applyFill="1" applyBorder="1" applyAlignment="1">
      <alignment horizontal="center" vertical="center" wrapText="1"/>
    </xf>
    <xf numFmtId="0" fontId="2" fillId="2" borderId="7" xfId="5" applyFont="1" applyFill="1" applyBorder="1" applyAlignment="1">
      <alignment horizontal="center" vertical="center" wrapText="1"/>
    </xf>
    <xf numFmtId="0" fontId="2" fillId="2" borderId="4" xfId="5" applyFont="1" applyFill="1" applyBorder="1" applyAlignment="1">
      <alignment horizontal="center" vertical="center" wrapText="1"/>
    </xf>
    <xf numFmtId="188" fontId="2" fillId="2" borderId="2" xfId="5" applyNumberFormat="1" applyFont="1" applyFill="1" applyBorder="1" applyAlignment="1">
      <alignment horizontal="center" vertical="center" wrapText="1" shrinkToFit="1"/>
    </xf>
    <xf numFmtId="0" fontId="2" fillId="2" borderId="7" xfId="5" applyFont="1" applyFill="1" applyBorder="1" applyAlignment="1">
      <alignment horizontal="center" vertical="center" shrinkToFit="1"/>
    </xf>
    <xf numFmtId="0" fontId="2" fillId="2" borderId="4" xfId="5" applyFont="1" applyFill="1" applyBorder="1" applyAlignment="1">
      <alignment horizontal="center" vertical="center" shrinkToFit="1"/>
    </xf>
    <xf numFmtId="0" fontId="2" fillId="2" borderId="1" xfId="5" applyFont="1" applyFill="1" applyBorder="1" applyAlignment="1">
      <alignment horizontal="center" vertical="center"/>
    </xf>
    <xf numFmtId="0" fontId="2" fillId="2" borderId="2" xfId="5" applyFont="1" applyFill="1" applyBorder="1" applyAlignment="1">
      <alignment horizontal="center" vertical="center"/>
    </xf>
    <xf numFmtId="0" fontId="2" fillId="2" borderId="5" xfId="5" applyFont="1" applyFill="1" applyBorder="1" applyAlignment="1">
      <alignment horizontal="center" vertical="center" wrapText="1"/>
    </xf>
    <xf numFmtId="188" fontId="2" fillId="2" borderId="8" xfId="5" applyNumberFormat="1" applyFont="1" applyFill="1" applyBorder="1" applyAlignment="1">
      <alignment horizontal="center" shrinkToFit="1"/>
    </xf>
    <xf numFmtId="188" fontId="2" fillId="2" borderId="1" xfId="5" applyNumberFormat="1" applyFont="1" applyFill="1" applyBorder="1" applyAlignment="1">
      <alignment horizontal="center" shrinkToFi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188" fontId="17" fillId="2" borderId="2" xfId="0" applyNumberFormat="1" applyFont="1" applyFill="1" applyBorder="1" applyAlignment="1">
      <alignment horizontal="center" vertical="center" wrapText="1" shrinkToFit="1"/>
    </xf>
    <xf numFmtId="0" fontId="21" fillId="2" borderId="7" xfId="0" applyFont="1" applyFill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188" fontId="17" fillId="2" borderId="8" xfId="0" applyNumberFormat="1" applyFont="1" applyFill="1" applyBorder="1" applyAlignment="1">
      <alignment horizontal="center" shrinkToFit="1"/>
    </xf>
    <xf numFmtId="188" fontId="17" fillId="2" borderId="1" xfId="0" applyNumberFormat="1" applyFont="1" applyFill="1" applyBorder="1" applyAlignment="1">
      <alignment horizont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top" wrapText="1"/>
    </xf>
    <xf numFmtId="188" fontId="3" fillId="2" borderId="2" xfId="0" applyNumberFormat="1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49" fontId="2" fillId="2" borderId="2" xfId="1" applyNumberFormat="1" applyFont="1" applyFill="1" applyBorder="1" applyAlignment="1">
      <alignment horizontal="center" vertical="top" shrinkToFit="1"/>
    </xf>
    <xf numFmtId="49" fontId="2" fillId="2" borderId="4" xfId="1" applyNumberFormat="1" applyFont="1" applyFill="1" applyBorder="1" applyAlignment="1">
      <alignment horizontal="center" vertical="top" shrinkToFit="1"/>
    </xf>
  </cellXfs>
  <cellStyles count="89">
    <cellStyle name="Comma" xfId="1" builtinId="3"/>
    <cellStyle name="Comma 2" xfId="6"/>
    <cellStyle name="Comma 2 2" xfId="14"/>
    <cellStyle name="Comma 2 2 10" xfId="15"/>
    <cellStyle name="Comma 2 2 11" xfId="16"/>
    <cellStyle name="Comma 2 2 12" xfId="17"/>
    <cellStyle name="Comma 2 2 13" xfId="18"/>
    <cellStyle name="Comma 2 2 14" xfId="19"/>
    <cellStyle name="Comma 2 2 15" xfId="20"/>
    <cellStyle name="Comma 2 2 16" xfId="21"/>
    <cellStyle name="Comma 2 2 17" xfId="22"/>
    <cellStyle name="Comma 2 2 18" xfId="23"/>
    <cellStyle name="Comma 2 2 19" xfId="24"/>
    <cellStyle name="Comma 2 2 2" xfId="25"/>
    <cellStyle name="Comma 2 2 20" xfId="26"/>
    <cellStyle name="Comma 2 2 21" xfId="27"/>
    <cellStyle name="Comma 2 2 22" xfId="28"/>
    <cellStyle name="Comma 2 2 23" xfId="29"/>
    <cellStyle name="Comma 2 2 3" xfId="30"/>
    <cellStyle name="Comma 2 2 4" xfId="31"/>
    <cellStyle name="Comma 2 2 5" xfId="32"/>
    <cellStyle name="Comma 2 2 6" xfId="33"/>
    <cellStyle name="Comma 2 2 7" xfId="34"/>
    <cellStyle name="Comma 2 2 8" xfId="35"/>
    <cellStyle name="Comma 2 2 9" xfId="36"/>
    <cellStyle name="Comma 3" xfId="4"/>
    <cellStyle name="Comma 4" xfId="37"/>
    <cellStyle name="Comma 5" xfId="38"/>
    <cellStyle name="Comma 6" xfId="39"/>
    <cellStyle name="Comma 6 10" xfId="40"/>
    <cellStyle name="Comma 6 11" xfId="41"/>
    <cellStyle name="Comma 6 12" xfId="42"/>
    <cellStyle name="Comma 6 13" xfId="43"/>
    <cellStyle name="Comma 6 14" xfId="44"/>
    <cellStyle name="Comma 6 15" xfId="45"/>
    <cellStyle name="Comma 6 16" xfId="46"/>
    <cellStyle name="Comma 6 17" xfId="47"/>
    <cellStyle name="Comma 6 18" xfId="48"/>
    <cellStyle name="Comma 6 19" xfId="49"/>
    <cellStyle name="Comma 6 2" xfId="50"/>
    <cellStyle name="Comma 6 20" xfId="51"/>
    <cellStyle name="Comma 6 21" xfId="52"/>
    <cellStyle name="Comma 6 22" xfId="53"/>
    <cellStyle name="Comma 6 23" xfId="54"/>
    <cellStyle name="Comma 6 3" xfId="55"/>
    <cellStyle name="Comma 6 4" xfId="56"/>
    <cellStyle name="Comma 6 5" xfId="57"/>
    <cellStyle name="Comma 6 6" xfId="58"/>
    <cellStyle name="Comma 6 7" xfId="59"/>
    <cellStyle name="Comma 6 8" xfId="60"/>
    <cellStyle name="Comma 6 9" xfId="61"/>
    <cellStyle name="Comma 7" xfId="62"/>
    <cellStyle name="Comma 8" xfId="88"/>
    <cellStyle name="Normal" xfId="0" builtinId="0"/>
    <cellStyle name="Normal 2" xfId="5"/>
    <cellStyle name="Normal 3" xfId="63"/>
    <cellStyle name="Normal 4" xfId="87"/>
    <cellStyle name="เครื่องหมายจุลภาค 2" xfId="64"/>
    <cellStyle name="เครื่องหมายจุลภาค 3" xfId="8"/>
    <cellStyle name="เครื่องหมายจุลภาค 3 2" xfId="65"/>
    <cellStyle name="เครื่องหมายจุลภาค_ประมาณการ 53-55 สำนักปลัดเทศบาล" xfId="66"/>
    <cellStyle name="เครื่องหมายจุลภาค_ประมาณการรายจ่าย 53-55(กองช่าง)" xfId="2"/>
    <cellStyle name="เครื่องหมายจุลภาค_ประมาณการรายจ่าย 53-55(กองช่าง) 2" xfId="9"/>
    <cellStyle name="เครื่องหมายจุลภาค_สรุป" xfId="12"/>
    <cellStyle name="ปกติ 10" xfId="69"/>
    <cellStyle name="ปกติ 13" xfId="70"/>
    <cellStyle name="ปกติ 14" xfId="71"/>
    <cellStyle name="ปกติ 15" xfId="72"/>
    <cellStyle name="ปกติ 16" xfId="73"/>
    <cellStyle name="ปกติ 19" xfId="74"/>
    <cellStyle name="ปกติ 2" xfId="67"/>
    <cellStyle name="ปกติ 20" xfId="75"/>
    <cellStyle name="ปกติ 21" xfId="76"/>
    <cellStyle name="ปกติ 22" xfId="77"/>
    <cellStyle name="ปกติ 23" xfId="78"/>
    <cellStyle name="ปกติ 24" xfId="79"/>
    <cellStyle name="ปกติ 4" xfId="10"/>
    <cellStyle name="ปกติ 5" xfId="3"/>
    <cellStyle name="ปกติ 6" xfId="11"/>
    <cellStyle name="ปกติ 6 2" xfId="68"/>
    <cellStyle name="ปกติ 7" xfId="7"/>
    <cellStyle name="ปกติ_ประมาณการ 53-55 สำนักปลัดเทศบาล" xfId="80"/>
    <cellStyle name="ปกติ_ประมาณการ 53-55(ศึกษา)" xfId="81"/>
    <cellStyle name="ปกติ_ประมาณการ 53-55(ศึกษา) 2" xfId="82"/>
    <cellStyle name="ปกติ_ประมาณการรายจ่าย 53 - 55 สาธารณสุข.." xfId="83"/>
    <cellStyle name="ปกติ_ประมาณการรายจ่าย 53 - 55 สาธารณสุข.. 2" xfId="84"/>
    <cellStyle name="ปกติ_ประมาณการรายจ่าย 53-55(กองช่าง)" xfId="85"/>
    <cellStyle name="ปกติ_สรุป" xfId="13"/>
    <cellStyle name="ปกติ_สรุปประชาคมแผน54-56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49;&#3617;&#3656;/&#3591;&#3634;&#3609;%20&#3611;&#3637;%202564/Flash%20&#3649;&#3604;&#3591;/&#3650;&#3588;&#3619;&#3591;&#3585;&#3634;&#3619;&#3649;&#3612;&#3609;&#3614;&#3633;&#3602;&#3609;&#3634;&#3607;&#3657;&#3629;&#3591;&#3606;&#3636;&#3656;&#3609;%202561%20&#3606;&#3638;&#3591;%202565%20&#3619;&#3623;&#3617;&#3648;&#3614;&#3636;&#3656;&#3617;%20&#3648;&#3611;&#3621;&#3637;&#3656;&#3618;&#3609;/1%20&#3610;&#3633;&#3597;&#3594;&#3637;&#3650;&#3588;&#3619;&#3591;&#3585;&#3634;&#3619;%202561%20&#3606;&#3638;&#3591;%20256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่วนที่ 1_4"/>
      <sheetName val="ยุทธ 1"/>
      <sheetName val="ต้นฉบับยังไม่แยก"/>
      <sheetName val="1"/>
      <sheetName val="ยุทธ 2"/>
      <sheetName val="2"/>
      <sheetName val="ยุทธ 3"/>
      <sheetName val="3"/>
      <sheetName val="ประชมพัฒนา เพิ่มเติมช่าง"/>
      <sheetName val="ยุทธ 4"/>
      <sheetName val="4"/>
      <sheetName val="ยุทธ 5"/>
      <sheetName val="5"/>
      <sheetName val="ยุทธ 6"/>
      <sheetName val="6"/>
      <sheetName val="ยุทธ 7"/>
      <sheetName val="7"/>
      <sheetName val="ยุทธ 8"/>
      <sheetName val="8"/>
      <sheetName val="ยุทธ 9"/>
      <sheetName val="9"/>
      <sheetName val="ประชุมพัฒนา เพิ่มเติม พช"/>
      <sheetName val="ยุทธ 10"/>
      <sheetName val="10"/>
      <sheetName val="โครงการประสานแผน"/>
      <sheetName val="สรุปตามยุทธ"/>
      <sheetName val="ประสานแผน ผ02"/>
      <sheetName val="แยกตามแผนงาน"/>
      <sheetName val="ยุทธศาสตร์และแผนงาน"/>
      <sheetName val="ผ01"/>
      <sheetName val="ผ01 ย1.1 แผนความสงบ"/>
      <sheetName val="ตัด ผ02 ย1 แผนความสงบ"/>
      <sheetName val="ผ01 ย1.1 เทศ 63"/>
      <sheetName val="ผ01 ย1.2 แผนเคหะ"/>
      <sheetName val="ผ01 ย1.2 แผนเคหะ เทศ 63"/>
      <sheetName val="ผ01 ย1.3 แผนงบกลาง"/>
      <sheetName val="ผ01 ย2.1 แผนเคหะ"/>
      <sheetName val="ผ01 ย2.1 แผนเคหะ เทศ 63"/>
      <sheetName val="ผ01 ย2.2 แผนการเกษตร พ1"/>
      <sheetName val="ผ01 ย3.1 แผนเคหะ"/>
      <sheetName val="ผ01รวม03 ย3 แผนเคหะ"/>
      <sheetName val="ผ01 ย3.1 แผนเคหะ เทศ 63"/>
      <sheetName val="ผ01 ย4.1 แผนสาธา"/>
      <sheetName val="ผ01 ย4.2 แผนเกษตร"/>
      <sheetName val="ผ01 ย5.1 บริหารทั่วไป"/>
      <sheetName val="ผ01 ย5.2 แผนสาธารณสุข"/>
      <sheetName val="ผ01 ย5.2 แผนสาธารณสุข เทศ 63"/>
      <sheetName val="ผ01 ย5.3 แผนเคหะ"/>
      <sheetName val="ผ01 ย5.3 แผนเคหะ เทศ 63"/>
      <sheetName val="ผ01 ย5.4 แผนศาสนา"/>
      <sheetName val="ผ01 ย6.1 แผนการศึกษา"/>
      <sheetName val="ผ01 ย7.1 แผนบริหาร"/>
      <sheetName val="ผ01 ย7.2 แผนสาธารณสุข"/>
      <sheetName val="ผ01 ย7.3 แผนความเข้มแข็ง"/>
      <sheetName val="ผ01 ย8.1 แผนสาธาร"/>
      <sheetName val="ผ01 ย8.2 งบกลาง"/>
      <sheetName val="ผ01 ย9.1 แผนศึกษา"/>
      <sheetName val="ผ01 ย9.2 แผนสาธา"/>
      <sheetName val="ผ01 ย9.3 แผนเข้มแข็ง"/>
      <sheetName val="ผ01 ย9.4 แผนงบกลาง"/>
      <sheetName val="ผ01 ย10.1 แผนเข้มแข็ง"/>
      <sheetName val="ผ01 ย10.2 แผนเกษตร"/>
      <sheetName val="ตัด ผ05 ย5 แผนเคหะ"/>
      <sheetName val="ตัด ผ02 ย7 แผนบริหาร"/>
      <sheetName val="ผ02 ย7 แผนสังคมสงเคราะห์"/>
      <sheetName val="ตัด ผ02 ย9 แผนสาธา"/>
      <sheetName val="ผ06 ดำเนินการไม่ใช้งบ"/>
      <sheetName val="ผ02_1 ย3.1 แผนเคหะ เกินศักยภาพ "/>
      <sheetName val="ครุภัณฑ์"/>
      <sheetName val="ผ08 บัญชีครุภัณฑ์"/>
      <sheetName val="ครภัณฑ์แยกแผน"/>
      <sheetName val="ผ08 บัญชีครุภัณฑ์มีเทศ 60"/>
      <sheetName val="ย7 แผนบริหารทั่วไป"/>
      <sheetName val="ย7 แผนรักษาความสงบ"/>
      <sheetName val="ย7 แผนการศึกษา"/>
      <sheetName val="ย7 แผนสาธาร"/>
      <sheetName val="ย7 แผนเคหะ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5">
          <cell r="F35">
            <v>1560000</v>
          </cell>
          <cell r="G35">
            <v>630000</v>
          </cell>
          <cell r="H35">
            <v>680000</v>
          </cell>
          <cell r="I35">
            <v>1090000</v>
          </cell>
          <cell r="J35">
            <v>1690000</v>
          </cell>
        </row>
        <row r="37">
          <cell r="F37">
            <v>13</v>
          </cell>
          <cell r="G37">
            <v>9</v>
          </cell>
          <cell r="H37">
            <v>10</v>
          </cell>
          <cell r="I37">
            <v>12</v>
          </cell>
          <cell r="J37">
            <v>15</v>
          </cell>
        </row>
      </sheetData>
      <sheetData sheetId="31"/>
      <sheetData sheetId="32"/>
      <sheetData sheetId="33">
        <row r="21">
          <cell r="F21">
            <v>300000</v>
          </cell>
          <cell r="G21">
            <v>50000</v>
          </cell>
          <cell r="H21">
            <v>100000</v>
          </cell>
          <cell r="I21">
            <v>200000</v>
          </cell>
          <cell r="J21">
            <v>200000</v>
          </cell>
        </row>
        <row r="23">
          <cell r="F23">
            <v>3</v>
          </cell>
          <cell r="G23">
            <v>1</v>
          </cell>
          <cell r="H23">
            <v>1</v>
          </cell>
          <cell r="I23">
            <v>2</v>
          </cell>
          <cell r="J23">
            <v>2</v>
          </cell>
        </row>
      </sheetData>
      <sheetData sheetId="34"/>
      <sheetData sheetId="35">
        <row r="13">
          <cell r="E13">
            <v>950000</v>
          </cell>
          <cell r="F13">
            <v>950000</v>
          </cell>
          <cell r="G13">
            <v>950000</v>
          </cell>
          <cell r="H13">
            <v>950000</v>
          </cell>
          <cell r="I13">
            <v>950000</v>
          </cell>
        </row>
        <row r="15"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</row>
      </sheetData>
      <sheetData sheetId="36">
        <row r="24">
          <cell r="F24">
            <v>1269000</v>
          </cell>
          <cell r="G24">
            <v>815000</v>
          </cell>
          <cell r="H24">
            <v>916000</v>
          </cell>
          <cell r="I24">
            <v>1297000</v>
          </cell>
          <cell r="J24">
            <v>1835000</v>
          </cell>
        </row>
        <row r="26">
          <cell r="F26">
            <v>4</v>
          </cell>
          <cell r="G26">
            <v>2</v>
          </cell>
          <cell r="H26">
            <v>2</v>
          </cell>
          <cell r="I26">
            <v>1</v>
          </cell>
          <cell r="J26">
            <v>4</v>
          </cell>
        </row>
      </sheetData>
      <sheetData sheetId="37"/>
      <sheetData sheetId="38">
        <row r="14">
          <cell r="E14">
            <v>200000</v>
          </cell>
          <cell r="F14">
            <v>200000</v>
          </cell>
          <cell r="G14">
            <v>50000</v>
          </cell>
          <cell r="H14">
            <v>50000</v>
          </cell>
          <cell r="I14">
            <v>50000</v>
          </cell>
        </row>
        <row r="16">
          <cell r="E16">
            <v>2</v>
          </cell>
          <cell r="F16">
            <v>2</v>
          </cell>
          <cell r="G16">
            <v>1</v>
          </cell>
          <cell r="H16">
            <v>1</v>
          </cell>
          <cell r="I16">
            <v>1</v>
          </cell>
        </row>
      </sheetData>
      <sheetData sheetId="39">
        <row r="140">
          <cell r="F140">
            <v>10323500</v>
          </cell>
          <cell r="G140">
            <v>7661600</v>
          </cell>
          <cell r="H140">
            <v>5305000</v>
          </cell>
          <cell r="I140">
            <v>11936800</v>
          </cell>
          <cell r="J140">
            <v>11343000</v>
          </cell>
        </row>
        <row r="142">
          <cell r="F142">
            <v>33</v>
          </cell>
          <cell r="G142">
            <v>23</v>
          </cell>
          <cell r="H142">
            <v>21</v>
          </cell>
          <cell r="I142">
            <v>33</v>
          </cell>
          <cell r="J142">
            <v>22</v>
          </cell>
        </row>
      </sheetData>
      <sheetData sheetId="40"/>
      <sheetData sheetId="41"/>
      <sheetData sheetId="42">
        <row r="15">
          <cell r="E15">
            <v>230000</v>
          </cell>
          <cell r="F15">
            <v>230000</v>
          </cell>
          <cell r="G15">
            <v>230000</v>
          </cell>
          <cell r="H15">
            <v>230000</v>
          </cell>
          <cell r="I15">
            <v>230000</v>
          </cell>
        </row>
        <row r="17">
          <cell r="E17">
            <v>3</v>
          </cell>
          <cell r="F17">
            <v>3</v>
          </cell>
          <cell r="G17">
            <v>3</v>
          </cell>
          <cell r="H17">
            <v>3</v>
          </cell>
          <cell r="I17">
            <v>3</v>
          </cell>
        </row>
      </sheetData>
      <sheetData sheetId="43">
        <row r="14">
          <cell r="E14">
            <v>100000</v>
          </cell>
          <cell r="F14">
            <v>50000</v>
          </cell>
          <cell r="G14">
            <v>50000</v>
          </cell>
          <cell r="H14">
            <v>50000</v>
          </cell>
          <cell r="I14">
            <v>50000</v>
          </cell>
        </row>
        <row r="16">
          <cell r="E16">
            <v>2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</row>
      </sheetData>
      <sheetData sheetId="44">
        <row r="13">
          <cell r="E13">
            <v>0</v>
          </cell>
          <cell r="G13">
            <v>10000</v>
          </cell>
          <cell r="H13">
            <v>10000</v>
          </cell>
          <cell r="I13">
            <v>10000</v>
          </cell>
        </row>
        <row r="15">
          <cell r="E15">
            <v>0</v>
          </cell>
          <cell r="F15">
            <v>0</v>
          </cell>
          <cell r="G15">
            <v>1</v>
          </cell>
          <cell r="H15">
            <v>1</v>
          </cell>
          <cell r="I15">
            <v>1</v>
          </cell>
        </row>
      </sheetData>
      <sheetData sheetId="45">
        <row r="15">
          <cell r="F15">
            <v>0</v>
          </cell>
          <cell r="G15">
            <v>0</v>
          </cell>
          <cell r="H15">
            <v>100000</v>
          </cell>
          <cell r="I15">
            <v>100000</v>
          </cell>
          <cell r="J15">
            <v>100000</v>
          </cell>
        </row>
        <row r="17">
          <cell r="F17">
            <v>0</v>
          </cell>
          <cell r="G17">
            <v>0</v>
          </cell>
          <cell r="H17">
            <v>1</v>
          </cell>
          <cell r="I17">
            <v>1</v>
          </cell>
          <cell r="J17">
            <v>1</v>
          </cell>
        </row>
      </sheetData>
      <sheetData sheetId="46"/>
      <sheetData sheetId="47">
        <row r="16">
          <cell r="F16">
            <v>500000</v>
          </cell>
          <cell r="G16">
            <v>0</v>
          </cell>
          <cell r="H16">
            <v>1221000</v>
          </cell>
          <cell r="I16">
            <v>3500000</v>
          </cell>
          <cell r="J16">
            <v>1400000</v>
          </cell>
        </row>
        <row r="18">
          <cell r="F18">
            <v>1</v>
          </cell>
          <cell r="G18">
            <v>0</v>
          </cell>
          <cell r="H18">
            <v>1</v>
          </cell>
          <cell r="I18">
            <v>1</v>
          </cell>
          <cell r="J18">
            <v>1</v>
          </cell>
        </row>
      </sheetData>
      <sheetData sheetId="48"/>
      <sheetData sheetId="49">
        <row r="20">
          <cell r="E20">
            <v>1250000</v>
          </cell>
          <cell r="F20">
            <v>1250000</v>
          </cell>
          <cell r="G20">
            <v>1250000</v>
          </cell>
          <cell r="H20">
            <v>1250000</v>
          </cell>
          <cell r="I20">
            <v>1250000</v>
          </cell>
        </row>
        <row r="22">
          <cell r="E22">
            <v>8</v>
          </cell>
          <cell r="F22">
            <v>8</v>
          </cell>
          <cell r="G22">
            <v>8</v>
          </cell>
          <cell r="H22">
            <v>8</v>
          </cell>
          <cell r="I22">
            <v>8</v>
          </cell>
        </row>
      </sheetData>
      <sheetData sheetId="50">
        <row r="25">
          <cell r="E25">
            <v>2009946</v>
          </cell>
          <cell r="F25">
            <v>2253564</v>
          </cell>
          <cell r="G25">
            <v>2228726</v>
          </cell>
          <cell r="H25">
            <v>2128726</v>
          </cell>
          <cell r="I25">
            <v>2128726</v>
          </cell>
        </row>
        <row r="27">
          <cell r="E27">
            <v>12</v>
          </cell>
          <cell r="F27">
            <v>13</v>
          </cell>
          <cell r="G27">
            <v>12</v>
          </cell>
          <cell r="H27">
            <v>12</v>
          </cell>
          <cell r="I27">
            <v>12</v>
          </cell>
        </row>
      </sheetData>
      <sheetData sheetId="51">
        <row r="31">
          <cell r="E31">
            <v>3040000</v>
          </cell>
          <cell r="F31">
            <v>2750000</v>
          </cell>
          <cell r="G31">
            <v>2900000</v>
          </cell>
          <cell r="H31">
            <v>2900000</v>
          </cell>
          <cell r="I31">
            <v>2900000</v>
          </cell>
        </row>
        <row r="33">
          <cell r="E33">
            <v>19</v>
          </cell>
          <cell r="F33">
            <v>16</v>
          </cell>
          <cell r="G33">
            <v>15</v>
          </cell>
          <cell r="H33">
            <v>15</v>
          </cell>
          <cell r="I33">
            <v>15</v>
          </cell>
        </row>
      </sheetData>
      <sheetData sheetId="52">
        <row r="13">
          <cell r="E13">
            <v>0</v>
          </cell>
          <cell r="F13">
            <v>2400000</v>
          </cell>
          <cell r="G13">
            <v>2400000</v>
          </cell>
          <cell r="H13">
            <v>0</v>
          </cell>
          <cell r="I13">
            <v>0</v>
          </cell>
        </row>
        <row r="15">
          <cell r="E15">
            <v>0</v>
          </cell>
          <cell r="F15">
            <v>1</v>
          </cell>
          <cell r="G15">
            <v>1</v>
          </cell>
          <cell r="H15">
            <v>0</v>
          </cell>
          <cell r="I15">
            <v>0</v>
          </cell>
        </row>
      </sheetData>
      <sheetData sheetId="53">
        <row r="13">
          <cell r="E13">
            <v>50000</v>
          </cell>
          <cell r="F13">
            <v>50000</v>
          </cell>
          <cell r="G13">
            <v>50000</v>
          </cell>
          <cell r="H13">
            <v>50000</v>
          </cell>
          <cell r="I13">
            <v>50000</v>
          </cell>
        </row>
        <row r="15"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</row>
      </sheetData>
      <sheetData sheetId="54">
        <row r="19">
          <cell r="E19">
            <v>585000</v>
          </cell>
          <cell r="F19">
            <v>480000</v>
          </cell>
          <cell r="G19">
            <v>480000</v>
          </cell>
          <cell r="H19">
            <v>480000</v>
          </cell>
          <cell r="I19">
            <v>480000</v>
          </cell>
        </row>
        <row r="21">
          <cell r="E21">
            <v>7</v>
          </cell>
          <cell r="F21">
            <v>6</v>
          </cell>
          <cell r="G21">
            <v>6</v>
          </cell>
          <cell r="H21">
            <v>6</v>
          </cell>
          <cell r="I21">
            <v>6</v>
          </cell>
        </row>
      </sheetData>
      <sheetData sheetId="55">
        <row r="13">
          <cell r="E13">
            <v>220000</v>
          </cell>
          <cell r="F13">
            <v>230000</v>
          </cell>
          <cell r="G13">
            <v>240000</v>
          </cell>
          <cell r="H13">
            <v>250000</v>
          </cell>
          <cell r="I13">
            <v>260000</v>
          </cell>
        </row>
        <row r="15"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</row>
      </sheetData>
      <sheetData sheetId="56">
        <row r="13">
          <cell r="E13">
            <v>50000</v>
          </cell>
          <cell r="F13">
            <v>50000</v>
          </cell>
          <cell r="G13">
            <v>50000</v>
          </cell>
          <cell r="H13">
            <v>50000</v>
          </cell>
          <cell r="I13">
            <v>50000</v>
          </cell>
        </row>
        <row r="15"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</row>
      </sheetData>
      <sheetData sheetId="57">
        <row r="14">
          <cell r="E14">
            <v>190000</v>
          </cell>
          <cell r="F14">
            <v>190000</v>
          </cell>
          <cell r="G14">
            <v>190000</v>
          </cell>
          <cell r="H14">
            <v>190000</v>
          </cell>
          <cell r="I14">
            <v>190000</v>
          </cell>
        </row>
        <row r="16">
          <cell r="E16">
            <v>2</v>
          </cell>
          <cell r="F16">
            <v>2</v>
          </cell>
          <cell r="G16">
            <v>2</v>
          </cell>
          <cell r="H16">
            <v>2</v>
          </cell>
          <cell r="I16">
            <v>2</v>
          </cell>
        </row>
      </sheetData>
      <sheetData sheetId="58">
        <row r="22">
          <cell r="F22">
            <v>2140000</v>
          </cell>
          <cell r="G22">
            <v>2140000</v>
          </cell>
          <cell r="H22">
            <v>2140000</v>
          </cell>
          <cell r="I22">
            <v>2140000</v>
          </cell>
          <cell r="J22">
            <v>2140000</v>
          </cell>
        </row>
        <row r="24">
          <cell r="F24">
            <v>10</v>
          </cell>
          <cell r="G24">
            <v>10</v>
          </cell>
          <cell r="H24">
            <v>10</v>
          </cell>
          <cell r="I24">
            <v>10</v>
          </cell>
          <cell r="J24">
            <v>10</v>
          </cell>
        </row>
      </sheetData>
      <sheetData sheetId="59">
        <row r="15">
          <cell r="E15">
            <v>11506000</v>
          </cell>
          <cell r="F15">
            <v>12406000</v>
          </cell>
          <cell r="G15">
            <v>13006000</v>
          </cell>
          <cell r="H15">
            <v>13606000</v>
          </cell>
          <cell r="I15">
            <v>14206000</v>
          </cell>
        </row>
        <row r="17">
          <cell r="E17">
            <v>3</v>
          </cell>
          <cell r="F17">
            <v>3</v>
          </cell>
          <cell r="G17">
            <v>3</v>
          </cell>
          <cell r="H17">
            <v>3</v>
          </cell>
          <cell r="I17">
            <v>3</v>
          </cell>
        </row>
      </sheetData>
      <sheetData sheetId="60">
        <row r="14">
          <cell r="E14">
            <v>100000</v>
          </cell>
          <cell r="F14">
            <v>100000</v>
          </cell>
          <cell r="G14">
            <v>100000</v>
          </cell>
          <cell r="H14">
            <v>100000</v>
          </cell>
          <cell r="I14">
            <v>600000</v>
          </cell>
        </row>
        <row r="16"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2</v>
          </cell>
        </row>
      </sheetData>
      <sheetData sheetId="61">
        <row r="14">
          <cell r="E14">
            <v>170000</v>
          </cell>
          <cell r="F14">
            <v>170000</v>
          </cell>
          <cell r="G14">
            <v>170000</v>
          </cell>
          <cell r="H14">
            <v>170000</v>
          </cell>
          <cell r="I14">
            <v>170000</v>
          </cell>
        </row>
        <row r="16">
          <cell r="E16">
            <v>2</v>
          </cell>
          <cell r="F16">
            <v>2</v>
          </cell>
          <cell r="G16">
            <v>2</v>
          </cell>
          <cell r="H16">
            <v>2</v>
          </cell>
          <cell r="I16">
            <v>2</v>
          </cell>
        </row>
      </sheetData>
      <sheetData sheetId="62"/>
      <sheetData sheetId="63"/>
      <sheetData sheetId="64"/>
      <sheetData sheetId="65"/>
      <sheetData sheetId="66"/>
      <sheetData sheetId="67">
        <row r="24">
          <cell r="E24">
            <v>0</v>
          </cell>
          <cell r="F24">
            <v>0</v>
          </cell>
          <cell r="G24">
            <v>1183900</v>
          </cell>
          <cell r="H24">
            <v>35343000</v>
          </cell>
          <cell r="I24">
            <v>13980000</v>
          </cell>
        </row>
        <row r="25">
          <cell r="E25">
            <v>0</v>
          </cell>
          <cell r="F25">
            <v>0</v>
          </cell>
          <cell r="G25">
            <v>1</v>
          </cell>
          <cell r="H25">
            <v>7</v>
          </cell>
          <cell r="I25">
            <v>3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2"/>
  <sheetViews>
    <sheetView workbookViewId="0">
      <selection activeCell="F6" sqref="F6"/>
    </sheetView>
  </sheetViews>
  <sheetFormatPr defaultColWidth="9.109375" defaultRowHeight="27.6" x14ac:dyDescent="0.45"/>
  <cols>
    <col min="1" max="1" width="36.88671875" style="381" bestFit="1" customWidth="1"/>
    <col min="2" max="2" width="7.5546875" style="381" bestFit="1" customWidth="1"/>
    <col min="3" max="3" width="55" style="381" bestFit="1" customWidth="1"/>
    <col min="4" max="16384" width="9.109375" style="381"/>
  </cols>
  <sheetData>
    <row r="1" spans="1:3" ht="33.6" x14ac:dyDescent="0.95">
      <c r="A1" s="400" t="s">
        <v>709</v>
      </c>
      <c r="B1" s="392">
        <v>1.1000000000000001</v>
      </c>
      <c r="C1" s="391" t="s">
        <v>679</v>
      </c>
    </row>
    <row r="2" spans="1:3" ht="33.6" x14ac:dyDescent="0.95">
      <c r="A2" s="387"/>
      <c r="B2" s="386">
        <v>1.2</v>
      </c>
      <c r="C2" s="385" t="s">
        <v>112</v>
      </c>
    </row>
    <row r="3" spans="1:3" ht="33.6" x14ac:dyDescent="0.95">
      <c r="A3" s="393" t="s">
        <v>708</v>
      </c>
      <c r="B3" s="392">
        <v>1.3</v>
      </c>
      <c r="C3" s="391" t="s">
        <v>479</v>
      </c>
    </row>
    <row r="4" spans="1:3" ht="33.6" x14ac:dyDescent="0.95">
      <c r="A4" s="390"/>
      <c r="B4" s="389">
        <v>1.4</v>
      </c>
      <c r="C4" s="388" t="s">
        <v>384</v>
      </c>
    </row>
    <row r="5" spans="1:3" ht="33.6" x14ac:dyDescent="0.95">
      <c r="A5" s="390"/>
      <c r="B5" s="389">
        <v>1.5</v>
      </c>
      <c r="C5" s="388" t="s">
        <v>707</v>
      </c>
    </row>
    <row r="6" spans="1:3" ht="33.6" x14ac:dyDescent="0.95">
      <c r="A6" s="390"/>
      <c r="B6" s="389">
        <v>1.6</v>
      </c>
      <c r="C6" s="388" t="s">
        <v>125</v>
      </c>
    </row>
    <row r="7" spans="1:3" ht="33.6" x14ac:dyDescent="0.95">
      <c r="A7" s="390"/>
      <c r="B7" s="389">
        <v>1.7</v>
      </c>
      <c r="C7" s="388" t="s">
        <v>525</v>
      </c>
    </row>
    <row r="8" spans="1:3" ht="33.6" x14ac:dyDescent="0.95">
      <c r="A8" s="387"/>
      <c r="B8" s="386">
        <v>1.8</v>
      </c>
      <c r="C8" s="385" t="s">
        <v>706</v>
      </c>
    </row>
    <row r="9" spans="1:3" ht="33.6" x14ac:dyDescent="0.95">
      <c r="A9" s="393" t="s">
        <v>705</v>
      </c>
      <c r="B9" s="392">
        <v>1.9</v>
      </c>
      <c r="C9" s="391" t="s">
        <v>704</v>
      </c>
    </row>
    <row r="10" spans="1:3" ht="33.6" x14ac:dyDescent="0.95">
      <c r="A10" s="390"/>
      <c r="B10" s="389">
        <v>1.1000000000000001</v>
      </c>
      <c r="C10" s="388" t="s">
        <v>158</v>
      </c>
    </row>
    <row r="11" spans="1:3" ht="33.6" x14ac:dyDescent="0.95">
      <c r="A11" s="387"/>
      <c r="B11" s="386">
        <v>1.1100000000000001</v>
      </c>
      <c r="C11" s="385" t="s">
        <v>663</v>
      </c>
    </row>
    <row r="12" spans="1:3" ht="33.6" x14ac:dyDescent="0.95">
      <c r="A12" s="384" t="s">
        <v>703</v>
      </c>
      <c r="B12" s="383">
        <v>1.1200000000000001</v>
      </c>
      <c r="C12" s="382" t="s">
        <v>126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N77"/>
  <sheetViews>
    <sheetView showGridLines="0" zoomScale="55" zoomScaleNormal="55" zoomScaleSheetLayoutView="100" workbookViewId="0">
      <selection activeCell="N1" sqref="N1:U1048576"/>
    </sheetView>
  </sheetViews>
  <sheetFormatPr defaultColWidth="9.109375" defaultRowHeight="22.8" x14ac:dyDescent="0.65"/>
  <cols>
    <col min="1" max="1" width="4.6640625" style="5" customWidth="1"/>
    <col min="2" max="2" width="19.88671875" style="11" customWidth="1"/>
    <col min="3" max="3" width="20.109375" style="11" customWidth="1"/>
    <col min="4" max="4" width="19.109375" style="7" customWidth="1"/>
    <col min="5" max="5" width="11.6640625" style="9" customWidth="1"/>
    <col min="6" max="6" width="11.44140625" style="106" customWidth="1"/>
    <col min="7" max="10" width="11.33203125" style="106" customWidth="1"/>
    <col min="11" max="11" width="13.44140625" style="106" customWidth="1"/>
    <col min="12" max="12" width="16.6640625" style="106" customWidth="1"/>
    <col min="13" max="13" width="9.109375" style="1"/>
    <col min="14" max="21" width="0" style="1" hidden="1" customWidth="1"/>
    <col min="22" max="16384" width="9.109375" style="1"/>
  </cols>
  <sheetData>
    <row r="1" spans="1:14" x14ac:dyDescent="0.65">
      <c r="E1" s="8"/>
      <c r="F1" s="8"/>
      <c r="G1" s="1"/>
      <c r="H1" s="8"/>
      <c r="I1" s="7"/>
      <c r="J1" s="1"/>
      <c r="K1" s="1"/>
      <c r="L1" s="75" t="s">
        <v>117</v>
      </c>
    </row>
    <row r="2" spans="1:14" s="68" customFormat="1" x14ac:dyDescent="0.65">
      <c r="A2" s="72" t="s">
        <v>118</v>
      </c>
      <c r="B2" s="72"/>
      <c r="C2" s="72"/>
      <c r="D2" s="72"/>
      <c r="E2" s="72"/>
      <c r="F2" s="72"/>
      <c r="G2" s="72"/>
      <c r="H2" s="105"/>
      <c r="I2" s="72"/>
      <c r="J2" s="72"/>
      <c r="K2" s="72"/>
      <c r="L2" s="72"/>
      <c r="N2" s="73" t="s">
        <v>117</v>
      </c>
    </row>
    <row r="3" spans="1:14" s="68" customFormat="1" x14ac:dyDescent="0.65">
      <c r="A3" s="72" t="s">
        <v>771</v>
      </c>
      <c r="B3" s="72"/>
      <c r="C3" s="72"/>
      <c r="D3" s="72"/>
      <c r="E3" s="72"/>
      <c r="F3" s="72"/>
      <c r="G3" s="72"/>
      <c r="H3" s="105"/>
      <c r="I3" s="72"/>
      <c r="J3" s="72"/>
      <c r="K3" s="72"/>
      <c r="L3" s="72"/>
    </row>
    <row r="4" spans="1:14" s="68" customFormat="1" x14ac:dyDescent="0.65">
      <c r="A4" s="72" t="s">
        <v>116</v>
      </c>
      <c r="B4" s="72"/>
      <c r="C4" s="72"/>
      <c r="D4" s="72"/>
      <c r="E4" s="72"/>
      <c r="F4" s="72"/>
      <c r="G4" s="72"/>
      <c r="H4" s="105"/>
      <c r="I4" s="72"/>
      <c r="J4" s="72"/>
      <c r="K4" s="72"/>
      <c r="L4" s="72"/>
    </row>
    <row r="5" spans="1:14" s="68" customFormat="1" ht="24.6" x14ac:dyDescent="0.7">
      <c r="A5" s="70" t="s">
        <v>904</v>
      </c>
      <c r="B5" s="104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4" s="68" customFormat="1" x14ac:dyDescent="0.65">
      <c r="A6" s="70" t="s">
        <v>906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4" x14ac:dyDescent="0.65">
      <c r="A7" s="103" t="s">
        <v>150</v>
      </c>
      <c r="B7" s="67"/>
      <c r="C7" s="63"/>
      <c r="D7" s="112"/>
      <c r="E7" s="64"/>
      <c r="F7" s="112"/>
      <c r="G7" s="112"/>
      <c r="H7" s="112"/>
      <c r="I7" s="112"/>
      <c r="J7" s="63"/>
      <c r="K7" s="112"/>
      <c r="L7" s="112"/>
    </row>
    <row r="8" spans="1:14" x14ac:dyDescent="0.65">
      <c r="A8" s="101">
        <v>2.2000000000000002</v>
      </c>
      <c r="B8" s="102" t="s">
        <v>158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</row>
    <row r="9" spans="1:14" s="6" customFormat="1" ht="19.5" customHeight="1" x14ac:dyDescent="0.65">
      <c r="A9" s="697" t="s">
        <v>111</v>
      </c>
      <c r="B9" s="681" t="s">
        <v>14</v>
      </c>
      <c r="C9" s="687" t="s">
        <v>109</v>
      </c>
      <c r="D9" s="684" t="s">
        <v>785</v>
      </c>
      <c r="E9" s="704" t="s">
        <v>108</v>
      </c>
      <c r="F9" s="705"/>
      <c r="G9" s="705"/>
      <c r="H9" s="705"/>
      <c r="I9" s="699"/>
      <c r="J9" s="693" t="s">
        <v>107</v>
      </c>
      <c r="K9" s="681" t="s">
        <v>106</v>
      </c>
      <c r="L9" s="681" t="s">
        <v>104</v>
      </c>
    </row>
    <row r="10" spans="1:14" s="6" customFormat="1" ht="19.5" customHeight="1" x14ac:dyDescent="0.65">
      <c r="A10" s="697"/>
      <c r="B10" s="681"/>
      <c r="C10" s="687"/>
      <c r="D10" s="685"/>
      <c r="E10" s="18" t="s">
        <v>772</v>
      </c>
      <c r="F10" s="17" t="s">
        <v>773</v>
      </c>
      <c r="G10" s="17" t="s">
        <v>774</v>
      </c>
      <c r="H10" s="17" t="s">
        <v>775</v>
      </c>
      <c r="I10" s="17" t="s">
        <v>776</v>
      </c>
      <c r="J10" s="703"/>
      <c r="K10" s="681"/>
      <c r="L10" s="681"/>
    </row>
    <row r="11" spans="1:14" s="6" customFormat="1" x14ac:dyDescent="0.65">
      <c r="A11" s="697"/>
      <c r="B11" s="681"/>
      <c r="C11" s="687"/>
      <c r="D11" s="686"/>
      <c r="E11" s="111" t="s">
        <v>97</v>
      </c>
      <c r="F11" s="111" t="s">
        <v>97</v>
      </c>
      <c r="G11" s="111" t="s">
        <v>97</v>
      </c>
      <c r="H11" s="111" t="s">
        <v>97</v>
      </c>
      <c r="I11" s="111" t="s">
        <v>97</v>
      </c>
      <c r="J11" s="703"/>
      <c r="K11" s="681"/>
      <c r="L11" s="681"/>
    </row>
    <row r="12" spans="1:14" ht="172.2" x14ac:dyDescent="0.65">
      <c r="A12" s="12">
        <v>1</v>
      </c>
      <c r="B12" s="14" t="s">
        <v>833</v>
      </c>
      <c r="C12" s="110" t="s">
        <v>156</v>
      </c>
      <c r="D12" s="39" t="s">
        <v>155</v>
      </c>
      <c r="E12" s="109">
        <v>50000</v>
      </c>
      <c r="F12" s="109">
        <v>50000</v>
      </c>
      <c r="G12" s="109">
        <v>50000</v>
      </c>
      <c r="H12" s="109">
        <v>50000</v>
      </c>
      <c r="I12" s="109">
        <v>50000</v>
      </c>
      <c r="J12" s="15" t="s">
        <v>154</v>
      </c>
      <c r="K12" s="16" t="s">
        <v>153</v>
      </c>
      <c r="L12" s="397" t="s">
        <v>152</v>
      </c>
    </row>
    <row r="13" spans="1:14" x14ac:dyDescent="0.65">
      <c r="A13" s="22"/>
      <c r="B13" s="38" t="s">
        <v>524</v>
      </c>
      <c r="C13" s="76"/>
      <c r="D13" s="20"/>
      <c r="E13" s="108">
        <f>SUM(E12:E12)</f>
        <v>50000</v>
      </c>
      <c r="F13" s="108">
        <f>SUM(F12:F12)</f>
        <v>50000</v>
      </c>
      <c r="G13" s="108">
        <f>SUM(G12:G12)</f>
        <v>50000</v>
      </c>
      <c r="H13" s="108">
        <f>SUM(H12:H12)</f>
        <v>50000</v>
      </c>
      <c r="I13" s="108">
        <f>SUM(I12:I12)</f>
        <v>50000</v>
      </c>
      <c r="J13" s="108"/>
      <c r="K13" s="107"/>
      <c r="L13" s="107"/>
    </row>
    <row r="14" spans="1:14" x14ac:dyDescent="0.65">
      <c r="D14" s="85"/>
      <c r="E14" s="83"/>
    </row>
    <row r="15" spans="1:14" x14ac:dyDescent="0.65">
      <c r="D15" s="85"/>
      <c r="E15" s="83">
        <f>COUNT(E12:E12)</f>
        <v>1</v>
      </c>
      <c r="F15" s="83">
        <f>COUNT(F12:F12)</f>
        <v>1</v>
      </c>
      <c r="G15" s="83">
        <f>COUNT(G12:G12)</f>
        <v>1</v>
      </c>
      <c r="H15" s="83">
        <f>COUNT(H12:H12)</f>
        <v>1</v>
      </c>
      <c r="I15" s="83">
        <f>COUNT(I12:I12)</f>
        <v>1</v>
      </c>
    </row>
    <row r="16" spans="1:14" x14ac:dyDescent="0.65">
      <c r="D16" s="85"/>
      <c r="E16" s="83"/>
    </row>
    <row r="17" spans="1:5" s="106" customFormat="1" x14ac:dyDescent="0.65">
      <c r="A17" s="5"/>
      <c r="B17" s="11"/>
      <c r="C17" s="11"/>
      <c r="D17" s="85"/>
      <c r="E17" s="84"/>
    </row>
    <row r="18" spans="1:5" s="106" customFormat="1" x14ac:dyDescent="0.65">
      <c r="A18" s="5"/>
      <c r="B18" s="11"/>
      <c r="C18" s="11"/>
      <c r="D18" s="85"/>
      <c r="E18" s="84"/>
    </row>
    <row r="19" spans="1:5" s="106" customFormat="1" x14ac:dyDescent="0.65">
      <c r="A19" s="5"/>
      <c r="B19" s="11"/>
      <c r="C19" s="11"/>
      <c r="D19" s="85"/>
      <c r="E19" s="84"/>
    </row>
    <row r="20" spans="1:5" s="106" customFormat="1" x14ac:dyDescent="0.65">
      <c r="A20" s="5"/>
      <c r="B20" s="11"/>
      <c r="C20" s="11"/>
      <c r="D20" s="85"/>
      <c r="E20" s="84"/>
    </row>
    <row r="21" spans="1:5" s="106" customFormat="1" x14ac:dyDescent="0.65">
      <c r="A21" s="5"/>
      <c r="B21" s="11"/>
      <c r="C21" s="11"/>
      <c r="D21" s="85"/>
      <c r="E21" s="84"/>
    </row>
    <row r="22" spans="1:5" s="106" customFormat="1" x14ac:dyDescent="0.65">
      <c r="A22" s="5"/>
      <c r="B22" s="11"/>
      <c r="C22" s="11"/>
      <c r="D22" s="85"/>
      <c r="E22" s="84"/>
    </row>
    <row r="23" spans="1:5" s="106" customFormat="1" x14ac:dyDescent="0.65">
      <c r="A23" s="5"/>
      <c r="B23" s="11"/>
      <c r="C23" s="11"/>
      <c r="D23" s="85"/>
      <c r="E23" s="84"/>
    </row>
    <row r="24" spans="1:5" s="106" customFormat="1" x14ac:dyDescent="0.65">
      <c r="A24" s="5"/>
      <c r="B24" s="11"/>
      <c r="C24" s="11"/>
      <c r="D24" s="85"/>
      <c r="E24" s="84"/>
    </row>
    <row r="25" spans="1:5" s="106" customFormat="1" x14ac:dyDescent="0.65">
      <c r="A25" s="5"/>
      <c r="B25" s="11"/>
      <c r="C25" s="11"/>
      <c r="D25" s="85"/>
      <c r="E25" s="84"/>
    </row>
    <row r="26" spans="1:5" s="106" customFormat="1" x14ac:dyDescent="0.65">
      <c r="A26" s="5"/>
      <c r="B26" s="11"/>
      <c r="C26" s="11"/>
      <c r="D26" s="85"/>
      <c r="E26" s="84"/>
    </row>
    <row r="27" spans="1:5" s="106" customFormat="1" x14ac:dyDescent="0.65">
      <c r="A27" s="5"/>
      <c r="B27" s="11"/>
      <c r="C27" s="11"/>
      <c r="D27" s="85"/>
      <c r="E27" s="84"/>
    </row>
    <row r="28" spans="1:5" s="106" customFormat="1" x14ac:dyDescent="0.65">
      <c r="A28" s="5"/>
      <c r="B28" s="11"/>
      <c r="C28" s="11"/>
      <c r="D28" s="85"/>
      <c r="E28" s="84"/>
    </row>
    <row r="29" spans="1:5" s="106" customFormat="1" x14ac:dyDescent="0.65">
      <c r="A29" s="5"/>
      <c r="B29" s="11"/>
      <c r="C29" s="11"/>
      <c r="D29" s="85"/>
      <c r="E29" s="84"/>
    </row>
    <row r="30" spans="1:5" s="106" customFormat="1" x14ac:dyDescent="0.65">
      <c r="A30" s="5"/>
      <c r="B30" s="11"/>
      <c r="C30" s="11"/>
      <c r="D30" s="85"/>
      <c r="E30" s="84"/>
    </row>
    <row r="31" spans="1:5" s="106" customFormat="1" x14ac:dyDescent="0.65">
      <c r="A31" s="5"/>
      <c r="B31" s="11"/>
      <c r="C31" s="11"/>
      <c r="D31" s="85"/>
      <c r="E31" s="84"/>
    </row>
    <row r="32" spans="1:5" s="106" customFormat="1" x14ac:dyDescent="0.65">
      <c r="A32" s="5"/>
      <c r="B32" s="11"/>
      <c r="C32" s="11"/>
      <c r="D32" s="85"/>
      <c r="E32" s="84"/>
    </row>
    <row r="33" spans="1:5" s="106" customFormat="1" x14ac:dyDescent="0.65">
      <c r="A33" s="5"/>
      <c r="B33" s="11"/>
      <c r="C33" s="11"/>
      <c r="D33" s="85"/>
      <c r="E33" s="84"/>
    </row>
    <row r="34" spans="1:5" s="106" customFormat="1" x14ac:dyDescent="0.65">
      <c r="A34" s="5"/>
      <c r="B34" s="11"/>
      <c r="C34" s="11"/>
      <c r="D34" s="85"/>
      <c r="E34" s="84"/>
    </row>
    <row r="35" spans="1:5" s="106" customFormat="1" x14ac:dyDescent="0.65">
      <c r="A35" s="5"/>
      <c r="B35" s="11"/>
      <c r="C35" s="11"/>
      <c r="D35" s="85"/>
      <c r="E35" s="84"/>
    </row>
    <row r="36" spans="1:5" s="106" customFormat="1" x14ac:dyDescent="0.65">
      <c r="A36" s="5"/>
      <c r="B36" s="11"/>
      <c r="C36" s="11"/>
      <c r="D36" s="85"/>
      <c r="E36" s="84"/>
    </row>
    <row r="37" spans="1:5" s="106" customFormat="1" x14ac:dyDescent="0.65">
      <c r="A37" s="5"/>
      <c r="B37" s="11"/>
      <c r="C37" s="11"/>
      <c r="D37" s="85"/>
      <c r="E37" s="84"/>
    </row>
    <row r="38" spans="1:5" s="106" customFormat="1" x14ac:dyDescent="0.65">
      <c r="A38" s="5"/>
      <c r="B38" s="11"/>
      <c r="C38" s="11"/>
      <c r="D38" s="85"/>
      <c r="E38" s="84"/>
    </row>
    <row r="39" spans="1:5" s="106" customFormat="1" x14ac:dyDescent="0.65">
      <c r="A39" s="5"/>
      <c r="B39" s="11"/>
      <c r="C39" s="11"/>
      <c r="D39" s="85"/>
      <c r="E39" s="84"/>
    </row>
    <row r="40" spans="1:5" s="106" customFormat="1" x14ac:dyDescent="0.65">
      <c r="A40" s="5"/>
      <c r="B40" s="11"/>
      <c r="C40" s="11"/>
      <c r="D40" s="85"/>
      <c r="E40" s="84"/>
    </row>
    <row r="41" spans="1:5" s="106" customFormat="1" x14ac:dyDescent="0.65">
      <c r="A41" s="5"/>
      <c r="B41" s="11"/>
      <c r="C41" s="11"/>
      <c r="D41" s="85"/>
      <c r="E41" s="84"/>
    </row>
    <row r="42" spans="1:5" s="106" customFormat="1" x14ac:dyDescent="0.65">
      <c r="A42" s="5"/>
      <c r="B42" s="11"/>
      <c r="C42" s="11"/>
      <c r="D42" s="85"/>
      <c r="E42" s="84"/>
    </row>
    <row r="43" spans="1:5" s="106" customFormat="1" x14ac:dyDescent="0.65">
      <c r="A43" s="5"/>
      <c r="B43" s="11"/>
      <c r="C43" s="11"/>
      <c r="D43" s="85"/>
      <c r="E43" s="84"/>
    </row>
    <row r="44" spans="1:5" s="106" customFormat="1" x14ac:dyDescent="0.65">
      <c r="A44" s="5"/>
      <c r="B44" s="11"/>
      <c r="C44" s="11"/>
      <c r="D44" s="85"/>
      <c r="E44" s="84"/>
    </row>
    <row r="45" spans="1:5" s="106" customFormat="1" x14ac:dyDescent="0.65">
      <c r="A45" s="5"/>
      <c r="B45" s="11"/>
      <c r="C45" s="11"/>
      <c r="D45" s="85"/>
      <c r="E45" s="84"/>
    </row>
    <row r="46" spans="1:5" s="106" customFormat="1" x14ac:dyDescent="0.65">
      <c r="A46" s="5"/>
      <c r="B46" s="11"/>
      <c r="C46" s="11"/>
      <c r="D46" s="85"/>
      <c r="E46" s="84"/>
    </row>
    <row r="47" spans="1:5" s="106" customFormat="1" x14ac:dyDescent="0.65">
      <c r="A47" s="5"/>
      <c r="B47" s="11"/>
      <c r="C47" s="11"/>
      <c r="D47" s="85"/>
      <c r="E47" s="84"/>
    </row>
    <row r="48" spans="1:5" s="106" customFormat="1" x14ac:dyDescent="0.65">
      <c r="A48" s="5"/>
      <c r="B48" s="11"/>
      <c r="C48" s="11"/>
      <c r="D48" s="85"/>
      <c r="E48" s="84"/>
    </row>
    <row r="49" spans="1:5" s="106" customFormat="1" x14ac:dyDescent="0.65">
      <c r="A49" s="5"/>
      <c r="B49" s="11"/>
      <c r="C49" s="11"/>
      <c r="D49" s="85"/>
      <c r="E49" s="84"/>
    </row>
    <row r="50" spans="1:5" s="106" customFormat="1" x14ac:dyDescent="0.65">
      <c r="A50" s="5"/>
      <c r="B50" s="11"/>
      <c r="C50" s="11"/>
      <c r="D50" s="85"/>
      <c r="E50" s="84"/>
    </row>
    <row r="51" spans="1:5" s="106" customFormat="1" x14ac:dyDescent="0.65">
      <c r="A51" s="5"/>
      <c r="B51" s="11"/>
      <c r="C51" s="11"/>
      <c r="D51" s="85"/>
      <c r="E51" s="84"/>
    </row>
    <row r="52" spans="1:5" s="106" customFormat="1" x14ac:dyDescent="0.65">
      <c r="A52" s="5"/>
      <c r="B52" s="11"/>
      <c r="C52" s="11"/>
      <c r="D52" s="85"/>
      <c r="E52" s="84"/>
    </row>
    <row r="53" spans="1:5" s="106" customFormat="1" x14ac:dyDescent="0.65">
      <c r="A53" s="5"/>
      <c r="B53" s="11"/>
      <c r="C53" s="11"/>
      <c r="D53" s="85"/>
      <c r="E53" s="84"/>
    </row>
    <row r="54" spans="1:5" s="106" customFormat="1" x14ac:dyDescent="0.65">
      <c r="A54" s="5"/>
      <c r="B54" s="11"/>
      <c r="C54" s="11"/>
      <c r="D54" s="85"/>
      <c r="E54" s="84"/>
    </row>
    <row r="55" spans="1:5" s="106" customFormat="1" x14ac:dyDescent="0.65">
      <c r="A55" s="5"/>
      <c r="B55" s="11"/>
      <c r="C55" s="11"/>
      <c r="D55" s="85"/>
      <c r="E55" s="84"/>
    </row>
    <row r="56" spans="1:5" s="106" customFormat="1" x14ac:dyDescent="0.65">
      <c r="A56" s="5"/>
      <c r="B56" s="11"/>
      <c r="C56" s="11"/>
      <c r="D56" s="85"/>
      <c r="E56" s="84"/>
    </row>
    <row r="57" spans="1:5" s="106" customFormat="1" x14ac:dyDescent="0.65">
      <c r="A57" s="5"/>
      <c r="B57" s="11"/>
      <c r="C57" s="11"/>
      <c r="D57" s="85"/>
      <c r="E57" s="84"/>
    </row>
    <row r="58" spans="1:5" s="106" customFormat="1" x14ac:dyDescent="0.65">
      <c r="A58" s="5"/>
      <c r="B58" s="11"/>
      <c r="C58" s="11"/>
      <c r="D58" s="85"/>
      <c r="E58" s="84"/>
    </row>
    <row r="59" spans="1:5" s="106" customFormat="1" x14ac:dyDescent="0.65">
      <c r="A59" s="5"/>
      <c r="B59" s="11"/>
      <c r="C59" s="11"/>
      <c r="D59" s="85"/>
      <c r="E59" s="84"/>
    </row>
    <row r="60" spans="1:5" s="106" customFormat="1" x14ac:dyDescent="0.65">
      <c r="A60" s="5"/>
      <c r="B60" s="11"/>
      <c r="C60" s="11"/>
      <c r="D60" s="85"/>
      <c r="E60" s="84"/>
    </row>
    <row r="61" spans="1:5" s="106" customFormat="1" x14ac:dyDescent="0.65">
      <c r="A61" s="5"/>
      <c r="B61" s="11"/>
      <c r="C61" s="11"/>
      <c r="D61" s="85"/>
      <c r="E61" s="84"/>
    </row>
    <row r="62" spans="1:5" s="106" customFormat="1" x14ac:dyDescent="0.65">
      <c r="A62" s="5"/>
      <c r="B62" s="11"/>
      <c r="C62" s="11"/>
      <c r="D62" s="85"/>
      <c r="E62" s="84"/>
    </row>
    <row r="63" spans="1:5" s="106" customFormat="1" x14ac:dyDescent="0.65">
      <c r="A63" s="5"/>
      <c r="B63" s="11"/>
      <c r="C63" s="11"/>
      <c r="D63" s="85"/>
      <c r="E63" s="84"/>
    </row>
    <row r="64" spans="1:5" s="106" customFormat="1" x14ac:dyDescent="0.65">
      <c r="A64" s="5"/>
      <c r="B64" s="11"/>
      <c r="C64" s="11"/>
      <c r="D64" s="85"/>
      <c r="E64" s="84"/>
    </row>
    <row r="65" spans="1:5" s="106" customFormat="1" x14ac:dyDescent="0.65">
      <c r="A65" s="5"/>
      <c r="B65" s="11"/>
      <c r="C65" s="11"/>
      <c r="D65" s="85"/>
      <c r="E65" s="84"/>
    </row>
    <row r="66" spans="1:5" s="106" customFormat="1" x14ac:dyDescent="0.65">
      <c r="A66" s="5"/>
      <c r="B66" s="11"/>
      <c r="C66" s="11"/>
      <c r="D66" s="85"/>
      <c r="E66" s="84"/>
    </row>
    <row r="67" spans="1:5" s="106" customFormat="1" x14ac:dyDescent="0.65">
      <c r="A67" s="5"/>
      <c r="B67" s="11"/>
      <c r="C67" s="11"/>
      <c r="D67" s="85"/>
      <c r="E67" s="84"/>
    </row>
    <row r="68" spans="1:5" s="106" customFormat="1" x14ac:dyDescent="0.65">
      <c r="A68" s="5"/>
      <c r="B68" s="11"/>
      <c r="C68" s="11"/>
      <c r="D68" s="85"/>
      <c r="E68" s="84"/>
    </row>
    <row r="69" spans="1:5" s="106" customFormat="1" x14ac:dyDescent="0.65">
      <c r="A69" s="5"/>
      <c r="B69" s="11"/>
      <c r="C69" s="11"/>
      <c r="D69" s="85"/>
      <c r="E69" s="84"/>
    </row>
    <row r="70" spans="1:5" s="106" customFormat="1" x14ac:dyDescent="0.65">
      <c r="A70" s="5"/>
      <c r="B70" s="11"/>
      <c r="C70" s="11"/>
      <c r="D70" s="85"/>
      <c r="E70" s="84"/>
    </row>
    <row r="71" spans="1:5" s="106" customFormat="1" x14ac:dyDescent="0.65">
      <c r="A71" s="5"/>
      <c r="B71" s="11"/>
      <c r="C71" s="11"/>
      <c r="D71" s="85"/>
      <c r="E71" s="84"/>
    </row>
    <row r="72" spans="1:5" s="106" customFormat="1" x14ac:dyDescent="0.65">
      <c r="A72" s="5"/>
      <c r="B72" s="11"/>
      <c r="C72" s="11"/>
      <c r="D72" s="85"/>
      <c r="E72" s="84"/>
    </row>
    <row r="73" spans="1:5" s="106" customFormat="1" x14ac:dyDescent="0.65">
      <c r="A73" s="5"/>
      <c r="B73" s="11"/>
      <c r="C73" s="11"/>
      <c r="D73" s="85"/>
      <c r="E73" s="84"/>
    </row>
    <row r="74" spans="1:5" s="106" customFormat="1" x14ac:dyDescent="0.65">
      <c r="A74" s="5"/>
      <c r="B74" s="11"/>
      <c r="C74" s="11"/>
      <c r="D74" s="85"/>
      <c r="E74" s="84"/>
    </row>
    <row r="75" spans="1:5" s="106" customFormat="1" x14ac:dyDescent="0.65">
      <c r="A75" s="5"/>
      <c r="B75" s="11"/>
      <c r="C75" s="11"/>
      <c r="D75" s="85"/>
      <c r="E75" s="84"/>
    </row>
    <row r="76" spans="1:5" s="106" customFormat="1" x14ac:dyDescent="0.65">
      <c r="A76" s="5"/>
      <c r="B76" s="11"/>
      <c r="C76" s="11"/>
      <c r="D76" s="85"/>
      <c r="E76" s="84"/>
    </row>
    <row r="77" spans="1:5" s="106" customFormat="1" x14ac:dyDescent="0.65">
      <c r="A77" s="5"/>
      <c r="B77" s="11"/>
      <c r="C77" s="11"/>
      <c r="D77" s="85"/>
      <c r="E77" s="84"/>
    </row>
  </sheetData>
  <mergeCells count="8">
    <mergeCell ref="L9:L11"/>
    <mergeCell ref="J9:J11"/>
    <mergeCell ref="K9:K11"/>
    <mergeCell ref="A9:A11"/>
    <mergeCell ref="B9:B11"/>
    <mergeCell ref="C9:C11"/>
    <mergeCell ref="E9:I9"/>
    <mergeCell ref="D9:D11"/>
  </mergeCells>
  <printOptions horizontalCentered="1"/>
  <pageMargins left="0.47244094488188981" right="0.23622047244094491" top="0.98425196850393704" bottom="0.59055118110236227" header="0.19685039370078741" footer="0.39370078740157483"/>
  <pageSetup paperSize="9" scale="80" firstPageNumber="62" orientation="landscape" useFirstPageNumber="1" r:id="rId1"/>
  <headerFooter alignWithMargins="0">
    <oddFooter>&amp;R&amp;"Arial,ตัวหนา"&amp;18&amp;P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42"/>
  <sheetViews>
    <sheetView showGridLines="0" topLeftCell="A14" zoomScale="50" zoomScaleNormal="50" zoomScaleSheetLayoutView="100" workbookViewId="0">
      <selection activeCell="A16" sqref="A16:XFD42"/>
    </sheetView>
  </sheetViews>
  <sheetFormatPr defaultColWidth="9.109375" defaultRowHeight="22.8" x14ac:dyDescent="0.65"/>
  <cols>
    <col min="1" max="1" width="5.6640625" style="5" customWidth="1"/>
    <col min="2" max="2" width="23.33203125" style="11" customWidth="1"/>
    <col min="3" max="3" width="17.88671875" style="11" customWidth="1"/>
    <col min="4" max="4" width="43.6640625" style="7" customWidth="1"/>
    <col min="5" max="9" width="11" style="466" customWidth="1"/>
    <col min="10" max="10" width="10.6640625" style="8" customWidth="1"/>
    <col min="11" max="12" width="13.44140625" style="7" customWidth="1"/>
    <col min="13" max="16384" width="9.109375" style="1"/>
  </cols>
  <sheetData>
    <row r="1" spans="1:12" x14ac:dyDescent="0.65">
      <c r="F1" s="467"/>
      <c r="G1" s="468"/>
      <c r="H1" s="468"/>
      <c r="I1" s="469"/>
      <c r="J1" s="6"/>
      <c r="K1" s="5"/>
      <c r="L1" s="75" t="s">
        <v>117</v>
      </c>
    </row>
    <row r="2" spans="1:12" s="68" customFormat="1" x14ac:dyDescent="0.65">
      <c r="A2" s="72" t="s">
        <v>118</v>
      </c>
      <c r="B2" s="72"/>
      <c r="C2" s="72"/>
      <c r="D2" s="72"/>
      <c r="E2" s="72"/>
      <c r="F2" s="72"/>
      <c r="G2" s="72"/>
      <c r="H2" s="146"/>
      <c r="I2" s="145"/>
      <c r="J2" s="146"/>
      <c r="K2" s="72"/>
      <c r="L2" s="72"/>
    </row>
    <row r="3" spans="1:12" s="68" customFormat="1" x14ac:dyDescent="0.65">
      <c r="A3" s="72" t="s">
        <v>771</v>
      </c>
      <c r="B3" s="72"/>
      <c r="C3" s="72"/>
      <c r="D3" s="72"/>
      <c r="E3" s="72"/>
      <c r="F3" s="72"/>
      <c r="G3" s="72"/>
      <c r="H3" s="146"/>
      <c r="I3" s="145"/>
      <c r="J3" s="72"/>
      <c r="K3" s="72"/>
      <c r="L3" s="72"/>
    </row>
    <row r="4" spans="1:12" s="68" customFormat="1" x14ac:dyDescent="0.65">
      <c r="A4" s="72" t="s">
        <v>116</v>
      </c>
      <c r="B4" s="72"/>
      <c r="C4" s="72"/>
      <c r="D4" s="72"/>
      <c r="E4" s="72"/>
      <c r="F4" s="72"/>
      <c r="G4" s="72"/>
      <c r="H4" s="146"/>
      <c r="I4" s="145"/>
      <c r="J4" s="72"/>
      <c r="K4" s="72"/>
      <c r="L4" s="72"/>
    </row>
    <row r="5" spans="1:12" s="68" customFormat="1" x14ac:dyDescent="0.65">
      <c r="A5" s="70" t="s">
        <v>908</v>
      </c>
      <c r="B5" s="71"/>
      <c r="C5" s="71"/>
      <c r="D5" s="71"/>
      <c r="E5" s="470"/>
      <c r="F5" s="470"/>
      <c r="G5" s="470"/>
      <c r="H5" s="470"/>
      <c r="I5" s="470"/>
      <c r="J5" s="71"/>
      <c r="K5" s="71"/>
      <c r="L5" s="71"/>
    </row>
    <row r="6" spans="1:12" x14ac:dyDescent="0.65">
      <c r="A6" s="103" t="s">
        <v>909</v>
      </c>
      <c r="B6" s="67"/>
      <c r="C6" s="67"/>
      <c r="D6" s="63"/>
      <c r="E6" s="473"/>
      <c r="F6" s="473"/>
      <c r="G6" s="473"/>
      <c r="H6" s="473"/>
      <c r="I6" s="473"/>
      <c r="J6" s="65"/>
      <c r="K6" s="63"/>
      <c r="L6" s="63"/>
    </row>
    <row r="7" spans="1:12" x14ac:dyDescent="0.65">
      <c r="A7" s="103" t="s">
        <v>369</v>
      </c>
      <c r="B7" s="67"/>
      <c r="C7" s="67"/>
      <c r="D7" s="63"/>
      <c r="E7" s="473"/>
      <c r="F7" s="473"/>
      <c r="G7" s="473"/>
      <c r="H7" s="473"/>
      <c r="I7" s="473"/>
      <c r="J7" s="65"/>
      <c r="K7" s="63"/>
      <c r="L7" s="63"/>
    </row>
    <row r="8" spans="1:12" x14ac:dyDescent="0.65">
      <c r="A8" s="142">
        <v>3.1</v>
      </c>
      <c r="B8" s="141" t="s">
        <v>125</v>
      </c>
      <c r="C8" s="141"/>
      <c r="D8" s="141"/>
      <c r="E8" s="474"/>
      <c r="F8" s="474"/>
      <c r="G8" s="474"/>
      <c r="H8" s="474"/>
      <c r="I8" s="474"/>
      <c r="J8" s="141"/>
      <c r="K8" s="141"/>
      <c r="L8" s="141"/>
    </row>
    <row r="9" spans="1:12" s="6" customFormat="1" x14ac:dyDescent="0.65">
      <c r="A9" s="681" t="s">
        <v>111</v>
      </c>
      <c r="B9" s="687" t="s">
        <v>14</v>
      </c>
      <c r="C9" s="687" t="s">
        <v>109</v>
      </c>
      <c r="D9" s="684" t="s">
        <v>785</v>
      </c>
      <c r="E9" s="691" t="s">
        <v>108</v>
      </c>
      <c r="F9" s="692"/>
      <c r="G9" s="692"/>
      <c r="H9" s="692"/>
      <c r="I9" s="693"/>
      <c r="J9" s="688" t="s">
        <v>107</v>
      </c>
      <c r="K9" s="684" t="s">
        <v>106</v>
      </c>
      <c r="L9" s="684" t="s">
        <v>104</v>
      </c>
    </row>
    <row r="10" spans="1:12" s="6" customFormat="1" ht="24" customHeight="1" x14ac:dyDescent="0.65">
      <c r="A10" s="681"/>
      <c r="B10" s="687"/>
      <c r="C10" s="687"/>
      <c r="D10" s="685"/>
      <c r="E10" s="18" t="s">
        <v>772</v>
      </c>
      <c r="F10" s="17" t="s">
        <v>773</v>
      </c>
      <c r="G10" s="17" t="s">
        <v>774</v>
      </c>
      <c r="H10" s="17" t="s">
        <v>775</v>
      </c>
      <c r="I10" s="17" t="s">
        <v>776</v>
      </c>
      <c r="J10" s="689"/>
      <c r="K10" s="685"/>
      <c r="L10" s="685"/>
    </row>
    <row r="11" spans="1:12" s="6" customFormat="1" x14ac:dyDescent="0.65">
      <c r="A11" s="684"/>
      <c r="B11" s="687"/>
      <c r="C11" s="687"/>
      <c r="D11" s="686"/>
      <c r="E11" s="140" t="s">
        <v>97</v>
      </c>
      <c r="F11" s="139" t="s">
        <v>97</v>
      </c>
      <c r="G11" s="139" t="s">
        <v>97</v>
      </c>
      <c r="H11" s="139" t="s">
        <v>97</v>
      </c>
      <c r="I11" s="139" t="s">
        <v>97</v>
      </c>
      <c r="J11" s="690"/>
      <c r="K11" s="686"/>
      <c r="L11" s="686"/>
    </row>
    <row r="12" spans="1:12" s="6" customFormat="1" ht="387.6" x14ac:dyDescent="0.65">
      <c r="A12" s="78">
        <v>1</v>
      </c>
      <c r="B12" s="128" t="s">
        <v>878</v>
      </c>
      <c r="C12" s="113" t="s">
        <v>160</v>
      </c>
      <c r="D12" s="127" t="s">
        <v>881</v>
      </c>
      <c r="E12" s="475">
        <v>500000</v>
      </c>
      <c r="F12" s="475">
        <v>500000</v>
      </c>
      <c r="G12" s="475">
        <v>500000</v>
      </c>
      <c r="H12" s="475">
        <v>500000</v>
      </c>
      <c r="I12" s="475">
        <v>500000</v>
      </c>
      <c r="J12" s="15" t="s">
        <v>4</v>
      </c>
      <c r="K12" s="52" t="s">
        <v>55</v>
      </c>
      <c r="L12" s="89" t="s">
        <v>54</v>
      </c>
    </row>
    <row r="13" spans="1:12" s="6" customFormat="1" ht="364.8" x14ac:dyDescent="0.65">
      <c r="A13" s="78"/>
      <c r="B13" s="128" t="s">
        <v>879</v>
      </c>
      <c r="C13" s="113"/>
      <c r="D13" s="127" t="s">
        <v>880</v>
      </c>
      <c r="E13" s="475"/>
      <c r="F13" s="475"/>
      <c r="G13" s="475"/>
      <c r="H13" s="475"/>
      <c r="I13" s="475"/>
      <c r="J13" s="15"/>
      <c r="K13" s="52"/>
      <c r="L13" s="89"/>
    </row>
    <row r="14" spans="1:12" s="68" customFormat="1" x14ac:dyDescent="0.65">
      <c r="A14" s="126"/>
      <c r="B14" s="19" t="s">
        <v>524</v>
      </c>
      <c r="C14" s="124"/>
      <c r="D14" s="122"/>
      <c r="E14" s="481">
        <f>SUM(E12:E12)</f>
        <v>500000</v>
      </c>
      <c r="F14" s="481">
        <f>SUM(F12:F12)</f>
        <v>500000</v>
      </c>
      <c r="G14" s="481">
        <f>SUM(G12:G12)</f>
        <v>500000</v>
      </c>
      <c r="H14" s="481">
        <f>SUM(H12:H12)</f>
        <v>500000</v>
      </c>
      <c r="I14" s="481">
        <f>SUM(I12:I12)</f>
        <v>500000</v>
      </c>
      <c r="J14" s="123"/>
      <c r="K14" s="123"/>
      <c r="L14" s="122"/>
    </row>
    <row r="16" spans="1:12" hidden="1" x14ac:dyDescent="0.65">
      <c r="E16" s="466">
        <f>COUNT(E12:E12)</f>
        <v>1</v>
      </c>
      <c r="F16" s="466">
        <f>COUNT(F12:F12)</f>
        <v>1</v>
      </c>
      <c r="G16" s="466">
        <f>COUNT(G12:G12)</f>
        <v>1</v>
      </c>
      <c r="H16" s="466">
        <f>COUNT(H12:H12)</f>
        <v>1</v>
      </c>
      <c r="I16" s="466">
        <f>COUNT(I12:I12)</f>
        <v>1</v>
      </c>
    </row>
    <row r="17" spans="1:12" hidden="1" x14ac:dyDescent="0.65"/>
    <row r="18" spans="1:12" hidden="1" x14ac:dyDescent="0.65">
      <c r="D18" s="7" t="s">
        <v>183</v>
      </c>
      <c r="E18" s="466">
        <f>SUM(E12:E12)</f>
        <v>500000</v>
      </c>
      <c r="F18" s="466">
        <f>SUM(F12:F12)</f>
        <v>500000</v>
      </c>
      <c r="G18" s="466">
        <f>SUM(G12:G12)</f>
        <v>500000</v>
      </c>
      <c r="H18" s="466">
        <f>SUM(H12:H12)</f>
        <v>500000</v>
      </c>
      <c r="I18" s="466">
        <f>SUM(I12:I12)</f>
        <v>500000</v>
      </c>
    </row>
    <row r="19" spans="1:12" hidden="1" x14ac:dyDescent="0.65">
      <c r="D19" s="7" t="s">
        <v>182</v>
      </c>
      <c r="E19" s="466" t="e">
        <f>SUM(#REF!)</f>
        <v>#REF!</v>
      </c>
      <c r="F19" s="466" t="e">
        <f>SUM(#REF!)</f>
        <v>#REF!</v>
      </c>
      <c r="G19" s="466" t="e">
        <f>SUM(#REF!)</f>
        <v>#REF!</v>
      </c>
      <c r="H19" s="466" t="e">
        <f>SUM(#REF!)</f>
        <v>#REF!</v>
      </c>
      <c r="I19" s="466" t="e">
        <f>SUM(#REF!)</f>
        <v>#REF!</v>
      </c>
    </row>
    <row r="20" spans="1:12" hidden="1" x14ac:dyDescent="0.65">
      <c r="D20" s="7" t="s">
        <v>181</v>
      </c>
      <c r="E20" s="466">
        <v>500000</v>
      </c>
      <c r="F20" s="466">
        <v>500000</v>
      </c>
      <c r="G20" s="466">
        <v>500000</v>
      </c>
      <c r="H20" s="466">
        <v>500000</v>
      </c>
      <c r="I20" s="466">
        <v>500000</v>
      </c>
    </row>
    <row r="21" spans="1:12" hidden="1" x14ac:dyDescent="0.65">
      <c r="E21" s="466" t="e">
        <f>E19-E20</f>
        <v>#REF!</v>
      </c>
      <c r="F21" s="466" t="e">
        <f>F19-F20</f>
        <v>#REF!</v>
      </c>
      <c r="G21" s="466" t="e">
        <f>G19-G20</f>
        <v>#REF!</v>
      </c>
      <c r="H21" s="466" t="e">
        <f>H19-H20</f>
        <v>#REF!</v>
      </c>
      <c r="I21" s="466" t="e">
        <f>I19-I20</f>
        <v>#REF!</v>
      </c>
    </row>
    <row r="22" spans="1:12" hidden="1" x14ac:dyDescent="0.65"/>
    <row r="23" spans="1:12" s="37" customFormat="1" ht="346.8" hidden="1" x14ac:dyDescent="0.65">
      <c r="A23" s="12">
        <v>2</v>
      </c>
      <c r="B23" s="48" t="s">
        <v>834</v>
      </c>
      <c r="C23" s="397" t="s">
        <v>143</v>
      </c>
      <c r="D23" s="16" t="s">
        <v>130</v>
      </c>
      <c r="E23" s="93" t="s">
        <v>142</v>
      </c>
      <c r="F23" s="91" t="s">
        <v>5</v>
      </c>
      <c r="G23" s="91" t="s">
        <v>5</v>
      </c>
      <c r="H23" s="91" t="s">
        <v>5</v>
      </c>
      <c r="I23" s="91" t="s">
        <v>5</v>
      </c>
      <c r="J23" s="92">
        <v>1200000</v>
      </c>
      <c r="K23" s="86" t="s">
        <v>129</v>
      </c>
      <c r="L23" s="16" t="s">
        <v>128</v>
      </c>
    </row>
    <row r="24" spans="1:12" s="190" customFormat="1" ht="378" hidden="1" x14ac:dyDescent="0.65">
      <c r="A24" s="44">
        <v>3</v>
      </c>
      <c r="B24" s="115" t="s">
        <v>136</v>
      </c>
      <c r="C24" s="137"/>
      <c r="D24" s="82" t="s">
        <v>130</v>
      </c>
      <c r="E24" s="82" t="s">
        <v>135</v>
      </c>
      <c r="F24" s="77" t="s">
        <v>5</v>
      </c>
      <c r="G24" s="77" t="s">
        <v>5</v>
      </c>
      <c r="H24" s="77">
        <v>1297000</v>
      </c>
      <c r="I24" s="77"/>
      <c r="J24" s="88" t="s">
        <v>5</v>
      </c>
      <c r="K24" s="409" t="s">
        <v>129</v>
      </c>
      <c r="L24" s="82" t="s">
        <v>128</v>
      </c>
    </row>
    <row r="25" spans="1:12" hidden="1" x14ac:dyDescent="0.65"/>
    <row r="26" spans="1:12" hidden="1" x14ac:dyDescent="0.65"/>
    <row r="27" spans="1:12" hidden="1" x14ac:dyDescent="0.65"/>
    <row r="28" spans="1:12" hidden="1" x14ac:dyDescent="0.65"/>
    <row r="29" spans="1:12" hidden="1" x14ac:dyDescent="0.65"/>
    <row r="30" spans="1:12" s="496" customFormat="1" ht="409.6" hidden="1" x14ac:dyDescent="0.25">
      <c r="A30" s="487">
        <v>12</v>
      </c>
      <c r="B30" s="488" t="s">
        <v>790</v>
      </c>
      <c r="C30" s="489" t="s">
        <v>67</v>
      </c>
      <c r="D30" s="490" t="s">
        <v>130</v>
      </c>
      <c r="E30" s="491" t="s">
        <v>133</v>
      </c>
      <c r="F30" s="492">
        <v>300000</v>
      </c>
      <c r="G30" s="492" t="s">
        <v>5</v>
      </c>
      <c r="H30" s="492" t="s">
        <v>5</v>
      </c>
      <c r="I30" s="492" t="s">
        <v>5</v>
      </c>
      <c r="J30" s="492">
        <v>300000</v>
      </c>
      <c r="K30" s="493" t="s">
        <v>131</v>
      </c>
      <c r="L30" s="490" t="s">
        <v>128</v>
      </c>
    </row>
    <row r="31" spans="1:12" s="496" customFormat="1" ht="273" hidden="1" x14ac:dyDescent="0.25">
      <c r="A31" s="551">
        <v>11</v>
      </c>
      <c r="B31" s="498" t="s">
        <v>835</v>
      </c>
      <c r="C31" s="489"/>
      <c r="D31" s="490" t="s">
        <v>130</v>
      </c>
      <c r="E31" s="491" t="s">
        <v>134</v>
      </c>
      <c r="F31" s="552" t="s">
        <v>5</v>
      </c>
      <c r="G31" s="552" t="s">
        <v>5</v>
      </c>
      <c r="H31" s="552" t="s">
        <v>5</v>
      </c>
      <c r="I31" s="552" t="s">
        <v>5</v>
      </c>
      <c r="J31" s="492">
        <v>300000</v>
      </c>
      <c r="K31" s="493" t="s">
        <v>131</v>
      </c>
      <c r="L31" s="490" t="s">
        <v>128</v>
      </c>
    </row>
    <row r="32" spans="1:12" hidden="1" x14ac:dyDescent="0.65">
      <c r="C32" s="9"/>
      <c r="D32" s="11"/>
      <c r="E32" s="85"/>
      <c r="F32" s="8"/>
      <c r="G32" s="8"/>
      <c r="H32" s="8"/>
      <c r="I32" s="8"/>
      <c r="J32" s="10"/>
      <c r="K32" s="8"/>
    </row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  <row r="41" hidden="1" x14ac:dyDescent="0.65"/>
    <row r="42" hidden="1" x14ac:dyDescent="0.65"/>
  </sheetData>
  <sortState ref="A11:L11">
    <sortCondition ref="E11"/>
    <sortCondition ref="F11"/>
    <sortCondition ref="G11"/>
    <sortCondition ref="H11"/>
    <sortCondition ref="I11"/>
  </sortState>
  <mergeCells count="8">
    <mergeCell ref="K9:K11"/>
    <mergeCell ref="L9:L11"/>
    <mergeCell ref="D9:D11"/>
    <mergeCell ref="A9:A11"/>
    <mergeCell ref="B9:B11"/>
    <mergeCell ref="C9:C11"/>
    <mergeCell ref="E9:I9"/>
    <mergeCell ref="J9:J11"/>
  </mergeCells>
  <printOptions horizontalCentered="1"/>
  <pageMargins left="0.11811023622047245" right="0.23622047244094491" top="0.78740157480314965" bottom="0.59055118110236227" header="0.19685039370078741" footer="0.39370078740157483"/>
  <pageSetup paperSize="9" scale="75" firstPageNumber="63" orientation="landscape" useFirstPageNumber="1" r:id="rId1"/>
  <headerFooter alignWithMargins="0">
    <oddFooter>&amp;R&amp;"Arial,ตัวหนา"&amp;18&amp;P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M63"/>
  <sheetViews>
    <sheetView showGridLines="0" topLeftCell="A32" zoomScale="60" zoomScaleNormal="60" zoomScaleSheetLayoutView="100" workbookViewId="0">
      <selection activeCell="A35" sqref="A35:XFD63"/>
    </sheetView>
  </sheetViews>
  <sheetFormatPr defaultColWidth="9.109375" defaultRowHeight="22.8" x14ac:dyDescent="0.65"/>
  <cols>
    <col min="1" max="1" width="5.6640625" style="5" customWidth="1"/>
    <col min="2" max="2" width="26.109375" style="11" customWidth="1"/>
    <col min="3" max="3" width="17.88671875" style="11" customWidth="1"/>
    <col min="4" max="4" width="33.33203125" style="7" customWidth="1"/>
    <col min="5" max="5" width="12.44140625" style="466" bestFit="1" customWidth="1"/>
    <col min="6" max="9" width="11.33203125" style="466" bestFit="1" customWidth="1"/>
    <col min="10" max="10" width="10.6640625" style="8" customWidth="1"/>
    <col min="11" max="12" width="13.44140625" style="7" customWidth="1"/>
    <col min="13" max="13" width="2" style="11" hidden="1" customWidth="1"/>
    <col min="14" max="21" width="0" style="1" hidden="1" customWidth="1"/>
    <col min="22" max="16384" width="9.109375" style="1"/>
  </cols>
  <sheetData>
    <row r="1" spans="1:13" x14ac:dyDescent="0.65">
      <c r="F1" s="467"/>
      <c r="G1" s="468"/>
      <c r="H1" s="468"/>
      <c r="I1" s="469"/>
      <c r="J1" s="6"/>
      <c r="K1" s="5"/>
      <c r="L1" s="75" t="s">
        <v>117</v>
      </c>
    </row>
    <row r="2" spans="1:13" s="68" customFormat="1" x14ac:dyDescent="0.65">
      <c r="A2" s="72" t="s">
        <v>118</v>
      </c>
      <c r="B2" s="72"/>
      <c r="C2" s="72"/>
      <c r="D2" s="72"/>
      <c r="E2" s="72"/>
      <c r="F2" s="72"/>
      <c r="G2" s="72"/>
      <c r="H2" s="146"/>
      <c r="I2" s="145"/>
      <c r="J2" s="146"/>
      <c r="K2" s="72"/>
      <c r="L2" s="72"/>
      <c r="M2" s="72"/>
    </row>
    <row r="3" spans="1:13" s="68" customFormat="1" x14ac:dyDescent="0.65">
      <c r="A3" s="72" t="s">
        <v>771</v>
      </c>
      <c r="B3" s="72"/>
      <c r="C3" s="72"/>
      <c r="D3" s="72"/>
      <c r="E3" s="72"/>
      <c r="F3" s="72"/>
      <c r="G3" s="72"/>
      <c r="H3" s="146"/>
      <c r="I3" s="145"/>
      <c r="J3" s="72"/>
      <c r="K3" s="72"/>
      <c r="L3" s="72"/>
      <c r="M3" s="72"/>
    </row>
    <row r="4" spans="1:13" s="68" customFormat="1" x14ac:dyDescent="0.65">
      <c r="A4" s="72" t="s">
        <v>116</v>
      </c>
      <c r="B4" s="72"/>
      <c r="C4" s="72"/>
      <c r="D4" s="72"/>
      <c r="E4" s="72"/>
      <c r="F4" s="72"/>
      <c r="G4" s="72"/>
      <c r="H4" s="146"/>
      <c r="I4" s="145"/>
      <c r="J4" s="72"/>
      <c r="K4" s="72"/>
      <c r="L4" s="72"/>
      <c r="M4" s="72"/>
    </row>
    <row r="5" spans="1:13" s="68" customFormat="1" x14ac:dyDescent="0.65">
      <c r="A5" s="70" t="s">
        <v>908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1"/>
    </row>
    <row r="6" spans="1:13" s="68" customFormat="1" x14ac:dyDescent="0.65">
      <c r="A6" s="103" t="s">
        <v>909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1"/>
    </row>
    <row r="7" spans="1:13" x14ac:dyDescent="0.65">
      <c r="A7" s="70" t="s">
        <v>369</v>
      </c>
      <c r="B7" s="658"/>
      <c r="C7" s="658"/>
      <c r="D7" s="658"/>
      <c r="E7" s="659"/>
      <c r="F7" s="659"/>
      <c r="G7" s="659"/>
      <c r="H7" s="659"/>
      <c r="I7" s="659"/>
      <c r="J7" s="659"/>
      <c r="K7" s="658"/>
      <c r="L7" s="658"/>
      <c r="M7" s="67"/>
    </row>
    <row r="8" spans="1:13" x14ac:dyDescent="0.65">
      <c r="A8" s="142">
        <v>3.2</v>
      </c>
      <c r="B8" s="141" t="s">
        <v>851</v>
      </c>
      <c r="C8" s="141"/>
      <c r="D8" s="141"/>
      <c r="E8" s="474"/>
      <c r="F8" s="474"/>
      <c r="G8" s="474"/>
      <c r="H8" s="474"/>
      <c r="I8" s="474"/>
      <c r="J8" s="141"/>
      <c r="K8" s="141"/>
      <c r="L8" s="141"/>
      <c r="M8" s="141"/>
    </row>
    <row r="9" spans="1:13" s="6" customFormat="1" x14ac:dyDescent="0.65">
      <c r="A9" s="681" t="s">
        <v>111</v>
      </c>
      <c r="B9" s="687" t="s">
        <v>14</v>
      </c>
      <c r="C9" s="687" t="s">
        <v>109</v>
      </c>
      <c r="D9" s="684" t="s">
        <v>785</v>
      </c>
      <c r="E9" s="691" t="s">
        <v>108</v>
      </c>
      <c r="F9" s="692"/>
      <c r="G9" s="692"/>
      <c r="H9" s="692"/>
      <c r="I9" s="693"/>
      <c r="J9" s="688" t="s">
        <v>107</v>
      </c>
      <c r="K9" s="684" t="s">
        <v>106</v>
      </c>
      <c r="L9" s="684" t="s">
        <v>104</v>
      </c>
      <c r="M9" s="463"/>
    </row>
    <row r="10" spans="1:13" s="6" customFormat="1" ht="24" customHeight="1" x14ac:dyDescent="0.65">
      <c r="A10" s="681"/>
      <c r="B10" s="687"/>
      <c r="C10" s="687"/>
      <c r="D10" s="685"/>
      <c r="E10" s="18" t="s">
        <v>772</v>
      </c>
      <c r="F10" s="17" t="s">
        <v>773</v>
      </c>
      <c r="G10" s="17" t="s">
        <v>774</v>
      </c>
      <c r="H10" s="17" t="s">
        <v>775</v>
      </c>
      <c r="I10" s="17" t="s">
        <v>776</v>
      </c>
      <c r="J10" s="689"/>
      <c r="K10" s="685"/>
      <c r="L10" s="685"/>
      <c r="M10" s="463"/>
    </row>
    <row r="11" spans="1:13" s="6" customFormat="1" x14ac:dyDescent="0.65">
      <c r="A11" s="684"/>
      <c r="B11" s="687"/>
      <c r="C11" s="687"/>
      <c r="D11" s="686"/>
      <c r="E11" s="140" t="s">
        <v>97</v>
      </c>
      <c r="F11" s="139" t="s">
        <v>97</v>
      </c>
      <c r="G11" s="139" t="s">
        <v>97</v>
      </c>
      <c r="H11" s="139" t="s">
        <v>97</v>
      </c>
      <c r="I11" s="139" t="s">
        <v>97</v>
      </c>
      <c r="J11" s="690"/>
      <c r="K11" s="686"/>
      <c r="L11" s="686"/>
      <c r="M11" s="463"/>
    </row>
    <row r="12" spans="1:13" ht="105" x14ac:dyDescent="0.65">
      <c r="A12" s="78">
        <v>1</v>
      </c>
      <c r="B12" s="115" t="s">
        <v>368</v>
      </c>
      <c r="C12" s="113" t="s">
        <v>164</v>
      </c>
      <c r="D12" s="82" t="s">
        <v>367</v>
      </c>
      <c r="E12" s="116" t="s">
        <v>5</v>
      </c>
      <c r="F12" s="116" t="s">
        <v>5</v>
      </c>
      <c r="G12" s="116" t="s">
        <v>5</v>
      </c>
      <c r="H12" s="475">
        <v>1500000</v>
      </c>
      <c r="I12" s="116" t="s">
        <v>5</v>
      </c>
      <c r="J12" s="97" t="s">
        <v>146</v>
      </c>
      <c r="K12" s="113" t="s">
        <v>163</v>
      </c>
      <c r="L12" s="89" t="s">
        <v>54</v>
      </c>
      <c r="M12" s="115">
        <v>1</v>
      </c>
    </row>
    <row r="13" spans="1:13" ht="105" x14ac:dyDescent="0.65">
      <c r="A13" s="78">
        <v>2</v>
      </c>
      <c r="B13" s="55" t="s">
        <v>336</v>
      </c>
      <c r="C13" s="113" t="s">
        <v>164</v>
      </c>
      <c r="D13" s="82" t="s">
        <v>335</v>
      </c>
      <c r="E13" s="116" t="s">
        <v>5</v>
      </c>
      <c r="F13" s="116" t="s">
        <v>5</v>
      </c>
      <c r="G13" s="475">
        <v>530000</v>
      </c>
      <c r="H13" s="116" t="s">
        <v>5</v>
      </c>
      <c r="I13" s="116" t="s">
        <v>5</v>
      </c>
      <c r="J13" s="97" t="s">
        <v>146</v>
      </c>
      <c r="K13" s="16" t="s">
        <v>166</v>
      </c>
      <c r="L13" s="89" t="s">
        <v>54</v>
      </c>
      <c r="M13" s="55">
        <v>2</v>
      </c>
    </row>
    <row r="14" spans="1:13" s="6" customFormat="1" ht="123" x14ac:dyDescent="0.65">
      <c r="A14" s="78">
        <v>3</v>
      </c>
      <c r="B14" s="55" t="s">
        <v>882</v>
      </c>
      <c r="C14" s="113" t="s">
        <v>164</v>
      </c>
      <c r="D14" s="96" t="s">
        <v>346</v>
      </c>
      <c r="E14" s="116" t="s">
        <v>5</v>
      </c>
      <c r="F14" s="116" t="s">
        <v>5</v>
      </c>
      <c r="G14" s="133">
        <v>70000</v>
      </c>
      <c r="H14" s="116" t="s">
        <v>5</v>
      </c>
      <c r="I14" s="116" t="s">
        <v>5</v>
      </c>
      <c r="J14" s="97" t="s">
        <v>146</v>
      </c>
      <c r="K14" s="113" t="s">
        <v>163</v>
      </c>
      <c r="L14" s="89" t="s">
        <v>54</v>
      </c>
      <c r="M14" s="55">
        <v>2</v>
      </c>
    </row>
    <row r="15" spans="1:13" s="6" customFormat="1" ht="136.80000000000001" x14ac:dyDescent="0.65">
      <c r="A15" s="78">
        <v>4</v>
      </c>
      <c r="B15" s="55" t="s">
        <v>352</v>
      </c>
      <c r="C15" s="113" t="s">
        <v>164</v>
      </c>
      <c r="D15" s="82" t="s">
        <v>350</v>
      </c>
      <c r="E15" s="116" t="s">
        <v>5</v>
      </c>
      <c r="F15" s="116" t="s">
        <v>5</v>
      </c>
      <c r="G15" s="116" t="s">
        <v>5</v>
      </c>
      <c r="H15" s="133">
        <v>165000</v>
      </c>
      <c r="I15" s="116" t="s">
        <v>5</v>
      </c>
      <c r="J15" s="97" t="s">
        <v>146</v>
      </c>
      <c r="K15" s="113" t="s">
        <v>145</v>
      </c>
      <c r="L15" s="89" t="s">
        <v>54</v>
      </c>
      <c r="M15" s="55">
        <v>2</v>
      </c>
    </row>
    <row r="16" spans="1:13" ht="105" x14ac:dyDescent="0.65">
      <c r="A16" s="78">
        <v>5</v>
      </c>
      <c r="B16" s="14" t="s">
        <v>333</v>
      </c>
      <c r="C16" s="113" t="s">
        <v>164</v>
      </c>
      <c r="D16" s="82" t="s">
        <v>332</v>
      </c>
      <c r="E16" s="116" t="s">
        <v>5</v>
      </c>
      <c r="F16" s="116" t="s">
        <v>5</v>
      </c>
      <c r="G16" s="133">
        <v>464000</v>
      </c>
      <c r="H16" s="116" t="s">
        <v>5</v>
      </c>
      <c r="I16" s="116" t="s">
        <v>5</v>
      </c>
      <c r="J16" s="97" t="s">
        <v>146</v>
      </c>
      <c r="K16" s="16" t="s">
        <v>166</v>
      </c>
      <c r="L16" s="89" t="s">
        <v>54</v>
      </c>
      <c r="M16" s="14">
        <v>3</v>
      </c>
    </row>
    <row r="17" spans="1:13" s="23" customFormat="1" ht="126" x14ac:dyDescent="0.25">
      <c r="A17" s="78">
        <v>6</v>
      </c>
      <c r="B17" s="14" t="s">
        <v>325</v>
      </c>
      <c r="C17" s="113" t="s">
        <v>164</v>
      </c>
      <c r="D17" s="80" t="s">
        <v>324</v>
      </c>
      <c r="E17" s="116" t="s">
        <v>5</v>
      </c>
      <c r="F17" s="116" t="s">
        <v>5</v>
      </c>
      <c r="G17" s="133">
        <v>900000</v>
      </c>
      <c r="H17" s="116" t="s">
        <v>5</v>
      </c>
      <c r="I17" s="116" t="s">
        <v>5</v>
      </c>
      <c r="J17" s="97" t="s">
        <v>146</v>
      </c>
      <c r="K17" s="113" t="s">
        <v>163</v>
      </c>
      <c r="L17" s="89" t="s">
        <v>54</v>
      </c>
      <c r="M17" s="14">
        <v>4</v>
      </c>
    </row>
    <row r="18" spans="1:13" s="23" customFormat="1" ht="98.4" x14ac:dyDescent="0.25">
      <c r="A18" s="78">
        <v>7</v>
      </c>
      <c r="B18" s="48" t="s">
        <v>885</v>
      </c>
      <c r="C18" s="113" t="s">
        <v>164</v>
      </c>
      <c r="D18" s="80" t="s">
        <v>303</v>
      </c>
      <c r="E18" s="116" t="s">
        <v>5</v>
      </c>
      <c r="F18" s="116" t="s">
        <v>5</v>
      </c>
      <c r="G18" s="116" t="s">
        <v>5</v>
      </c>
      <c r="H18" s="478">
        <v>1400000</v>
      </c>
      <c r="I18" s="116" t="s">
        <v>5</v>
      </c>
      <c r="J18" s="97" t="s">
        <v>146</v>
      </c>
      <c r="K18" s="113" t="s">
        <v>163</v>
      </c>
      <c r="L18" s="89" t="s">
        <v>54</v>
      </c>
      <c r="M18" s="48">
        <v>4</v>
      </c>
    </row>
    <row r="19" spans="1:13" s="23" customFormat="1" ht="168" x14ac:dyDescent="0.25">
      <c r="A19" s="78">
        <v>8</v>
      </c>
      <c r="B19" s="55" t="s">
        <v>293</v>
      </c>
      <c r="C19" s="96" t="s">
        <v>164</v>
      </c>
      <c r="D19" s="80" t="s">
        <v>292</v>
      </c>
      <c r="E19" s="477">
        <v>964000</v>
      </c>
      <c r="F19" s="116" t="s">
        <v>5</v>
      </c>
      <c r="G19" s="116" t="s">
        <v>5</v>
      </c>
      <c r="H19" s="116" t="s">
        <v>5</v>
      </c>
      <c r="I19" s="116" t="s">
        <v>5</v>
      </c>
      <c r="J19" s="97" t="s">
        <v>146</v>
      </c>
      <c r="K19" s="96" t="s">
        <v>145</v>
      </c>
      <c r="L19" s="89" t="s">
        <v>54</v>
      </c>
      <c r="M19" s="55">
        <v>5</v>
      </c>
    </row>
    <row r="20" spans="1:13" s="23" customFormat="1" ht="136.80000000000001" x14ac:dyDescent="0.25">
      <c r="A20" s="78">
        <v>9</v>
      </c>
      <c r="B20" s="14" t="s">
        <v>298</v>
      </c>
      <c r="C20" s="113" t="s">
        <v>164</v>
      </c>
      <c r="D20" s="113" t="s">
        <v>296</v>
      </c>
      <c r="E20" s="116" t="s">
        <v>5</v>
      </c>
      <c r="F20" s="476">
        <v>700000</v>
      </c>
      <c r="G20" s="116" t="s">
        <v>5</v>
      </c>
      <c r="H20" s="116" t="s">
        <v>5</v>
      </c>
      <c r="I20" s="116" t="s">
        <v>5</v>
      </c>
      <c r="J20" s="97" t="s">
        <v>146</v>
      </c>
      <c r="K20" s="113" t="s">
        <v>163</v>
      </c>
      <c r="L20" s="89" t="s">
        <v>54</v>
      </c>
      <c r="M20" s="14">
        <v>5</v>
      </c>
    </row>
    <row r="21" spans="1:13" ht="126" x14ac:dyDescent="0.65">
      <c r="A21" s="78">
        <v>10</v>
      </c>
      <c r="B21" s="48" t="s">
        <v>883</v>
      </c>
      <c r="C21" s="113" t="s">
        <v>164</v>
      </c>
      <c r="D21" s="80" t="s">
        <v>289</v>
      </c>
      <c r="E21" s="116" t="s">
        <v>5</v>
      </c>
      <c r="F21" s="116" t="s">
        <v>5</v>
      </c>
      <c r="G21" s="116" t="s">
        <v>5</v>
      </c>
      <c r="H21" s="133">
        <v>500000</v>
      </c>
      <c r="I21" s="116" t="s">
        <v>5</v>
      </c>
      <c r="J21" s="97" t="s">
        <v>146</v>
      </c>
      <c r="K21" s="96" t="s">
        <v>145</v>
      </c>
      <c r="L21" s="89" t="s">
        <v>54</v>
      </c>
      <c r="M21" s="48">
        <v>5</v>
      </c>
    </row>
    <row r="22" spans="1:13" s="23" customFormat="1" ht="172.2" x14ac:dyDescent="0.25">
      <c r="A22" s="78">
        <v>11</v>
      </c>
      <c r="B22" s="48" t="s">
        <v>729</v>
      </c>
      <c r="C22" s="136" t="s">
        <v>164</v>
      </c>
      <c r="D22" s="55" t="s">
        <v>728</v>
      </c>
      <c r="E22" s="116" t="s">
        <v>5</v>
      </c>
      <c r="F22" s="133">
        <v>700000</v>
      </c>
      <c r="G22" s="116" t="s">
        <v>5</v>
      </c>
      <c r="H22" s="116" t="s">
        <v>5</v>
      </c>
      <c r="I22" s="116" t="s">
        <v>5</v>
      </c>
      <c r="J22" s="97" t="s">
        <v>146</v>
      </c>
      <c r="K22" s="113" t="s">
        <v>727</v>
      </c>
      <c r="L22" s="89" t="s">
        <v>54</v>
      </c>
      <c r="M22" s="48">
        <v>7</v>
      </c>
    </row>
    <row r="23" spans="1:13" s="23" customFormat="1" ht="126" x14ac:dyDescent="0.25">
      <c r="A23" s="78">
        <v>12</v>
      </c>
      <c r="B23" s="411" t="s">
        <v>737</v>
      </c>
      <c r="C23" s="96" t="s">
        <v>164</v>
      </c>
      <c r="D23" s="82" t="s">
        <v>267</v>
      </c>
      <c r="E23" s="116" t="s">
        <v>5</v>
      </c>
      <c r="F23" s="478">
        <v>1000000</v>
      </c>
      <c r="G23" s="116" t="s">
        <v>5</v>
      </c>
      <c r="H23" s="116" t="s">
        <v>5</v>
      </c>
      <c r="I23" s="116" t="s">
        <v>5</v>
      </c>
      <c r="J23" s="97" t="s">
        <v>146</v>
      </c>
      <c r="K23" s="96" t="s">
        <v>163</v>
      </c>
      <c r="L23" s="89" t="s">
        <v>54</v>
      </c>
      <c r="M23" s="411">
        <v>7</v>
      </c>
    </row>
    <row r="24" spans="1:13" s="23" customFormat="1" ht="126" x14ac:dyDescent="0.25">
      <c r="A24" s="78">
        <v>13</v>
      </c>
      <c r="B24" s="48" t="s">
        <v>262</v>
      </c>
      <c r="C24" s="113" t="s">
        <v>164</v>
      </c>
      <c r="D24" s="82" t="s">
        <v>261</v>
      </c>
      <c r="E24" s="133">
        <v>470000</v>
      </c>
      <c r="F24" s="116" t="s">
        <v>5</v>
      </c>
      <c r="G24" s="116" t="s">
        <v>5</v>
      </c>
      <c r="H24" s="116" t="s">
        <v>5</v>
      </c>
      <c r="I24" s="116" t="s">
        <v>5</v>
      </c>
      <c r="J24" s="97" t="s">
        <v>146</v>
      </c>
      <c r="K24" s="113" t="s">
        <v>163</v>
      </c>
      <c r="L24" s="89" t="s">
        <v>54</v>
      </c>
      <c r="M24" s="48">
        <v>7</v>
      </c>
    </row>
    <row r="25" spans="1:13" s="23" customFormat="1" ht="84" x14ac:dyDescent="0.25">
      <c r="A25" s="78">
        <v>14</v>
      </c>
      <c r="B25" s="48" t="s">
        <v>886</v>
      </c>
      <c r="C25" s="113" t="s">
        <v>164</v>
      </c>
      <c r="D25" s="80" t="s">
        <v>272</v>
      </c>
      <c r="E25" s="477">
        <v>600000</v>
      </c>
      <c r="F25" s="116" t="s">
        <v>5</v>
      </c>
      <c r="G25" s="116" t="s">
        <v>5</v>
      </c>
      <c r="H25" s="116" t="s">
        <v>5</v>
      </c>
      <c r="I25" s="116" t="s">
        <v>5</v>
      </c>
      <c r="J25" s="97" t="s">
        <v>146</v>
      </c>
      <c r="K25" s="16" t="s">
        <v>166</v>
      </c>
      <c r="L25" s="89" t="s">
        <v>54</v>
      </c>
      <c r="M25" s="48">
        <v>7</v>
      </c>
    </row>
    <row r="26" spans="1:13" s="135" customFormat="1" ht="147.6" thickBot="1" x14ac:dyDescent="0.3">
      <c r="A26" s="78">
        <v>15</v>
      </c>
      <c r="B26" s="48" t="s">
        <v>887</v>
      </c>
      <c r="C26" s="113" t="s">
        <v>164</v>
      </c>
      <c r="D26" s="82" t="s">
        <v>259</v>
      </c>
      <c r="E26" s="116" t="s">
        <v>5</v>
      </c>
      <c r="F26" s="116" t="s">
        <v>5</v>
      </c>
      <c r="G26" s="133">
        <v>797000</v>
      </c>
      <c r="H26" s="116" t="s">
        <v>5</v>
      </c>
      <c r="I26" s="116" t="s">
        <v>5</v>
      </c>
      <c r="J26" s="97" t="s">
        <v>146</v>
      </c>
      <c r="K26" s="113" t="s">
        <v>163</v>
      </c>
      <c r="L26" s="89" t="s">
        <v>54</v>
      </c>
      <c r="M26" s="48">
        <v>7</v>
      </c>
    </row>
    <row r="27" spans="1:13" s="134" customFormat="1" ht="148.19999999999999" thickTop="1" thickBot="1" x14ac:dyDescent="0.3">
      <c r="A27" s="78">
        <v>16</v>
      </c>
      <c r="B27" s="115" t="s">
        <v>264</v>
      </c>
      <c r="C27" s="113" t="s">
        <v>164</v>
      </c>
      <c r="D27" s="82" t="s">
        <v>263</v>
      </c>
      <c r="E27" s="116" t="s">
        <v>5</v>
      </c>
      <c r="F27" s="116" t="s">
        <v>5</v>
      </c>
      <c r="G27" s="116" t="s">
        <v>5</v>
      </c>
      <c r="H27" s="133">
        <v>435000</v>
      </c>
      <c r="I27" s="116" t="s">
        <v>5</v>
      </c>
      <c r="J27" s="97" t="s">
        <v>146</v>
      </c>
      <c r="K27" s="113" t="s">
        <v>163</v>
      </c>
      <c r="L27" s="89" t="s">
        <v>54</v>
      </c>
      <c r="M27" s="115">
        <v>7</v>
      </c>
    </row>
    <row r="28" spans="1:13" ht="84.6" thickTop="1" x14ac:dyDescent="0.65">
      <c r="A28" s="78">
        <v>17</v>
      </c>
      <c r="B28" s="48" t="s">
        <v>884</v>
      </c>
      <c r="C28" s="113" t="s">
        <v>164</v>
      </c>
      <c r="D28" s="80" t="s">
        <v>272</v>
      </c>
      <c r="E28" s="116" t="s">
        <v>5</v>
      </c>
      <c r="F28" s="116" t="s">
        <v>5</v>
      </c>
      <c r="G28" s="116" t="s">
        <v>5</v>
      </c>
      <c r="H28" s="116" t="s">
        <v>5</v>
      </c>
      <c r="I28" s="477">
        <v>600000</v>
      </c>
      <c r="J28" s="97" t="s">
        <v>146</v>
      </c>
      <c r="K28" s="16" t="s">
        <v>166</v>
      </c>
      <c r="L28" s="89" t="s">
        <v>54</v>
      </c>
      <c r="M28" s="48">
        <v>7</v>
      </c>
    </row>
    <row r="29" spans="1:13" s="6" customFormat="1" ht="147" x14ac:dyDescent="0.65">
      <c r="A29" s="78">
        <v>18</v>
      </c>
      <c r="B29" s="115" t="s">
        <v>266</v>
      </c>
      <c r="C29" s="113" t="s">
        <v>164</v>
      </c>
      <c r="D29" s="82" t="s">
        <v>265</v>
      </c>
      <c r="E29" s="116" t="s">
        <v>5</v>
      </c>
      <c r="F29" s="116" t="s">
        <v>5</v>
      </c>
      <c r="G29" s="116" t="s">
        <v>5</v>
      </c>
      <c r="H29" s="116" t="s">
        <v>5</v>
      </c>
      <c r="I29" s="133">
        <v>973000</v>
      </c>
      <c r="J29" s="97" t="s">
        <v>146</v>
      </c>
      <c r="K29" s="113" t="s">
        <v>163</v>
      </c>
      <c r="L29" s="89" t="s">
        <v>54</v>
      </c>
      <c r="M29" s="115">
        <v>7</v>
      </c>
    </row>
    <row r="30" spans="1:13" s="6" customFormat="1" ht="105" x14ac:dyDescent="0.65">
      <c r="A30" s="78">
        <v>19</v>
      </c>
      <c r="B30" s="14" t="s">
        <v>279</v>
      </c>
      <c r="C30" s="113" t="s">
        <v>164</v>
      </c>
      <c r="D30" s="80" t="s">
        <v>278</v>
      </c>
      <c r="E30" s="116" t="s">
        <v>5</v>
      </c>
      <c r="F30" s="116" t="s">
        <v>5</v>
      </c>
      <c r="G30" s="116" t="s">
        <v>5</v>
      </c>
      <c r="H30" s="116" t="s">
        <v>5</v>
      </c>
      <c r="I30" s="133">
        <v>1000000</v>
      </c>
      <c r="J30" s="97" t="s">
        <v>146</v>
      </c>
      <c r="K30" s="16" t="s">
        <v>166</v>
      </c>
      <c r="L30" s="89" t="s">
        <v>54</v>
      </c>
      <c r="M30" s="14">
        <v>7</v>
      </c>
    </row>
    <row r="31" spans="1:13" ht="105" x14ac:dyDescent="0.65">
      <c r="A31" s="78">
        <v>20</v>
      </c>
      <c r="B31" s="48" t="s">
        <v>250</v>
      </c>
      <c r="C31" s="113" t="s">
        <v>164</v>
      </c>
      <c r="D31" s="80" t="s">
        <v>249</v>
      </c>
      <c r="E31" s="116" t="s">
        <v>5</v>
      </c>
      <c r="F31" s="133">
        <v>284000</v>
      </c>
      <c r="G31" s="116" t="s">
        <v>5</v>
      </c>
      <c r="H31" s="116" t="s">
        <v>5</v>
      </c>
      <c r="I31" s="116" t="s">
        <v>5</v>
      </c>
      <c r="J31" s="97" t="s">
        <v>146</v>
      </c>
      <c r="K31" s="113" t="s">
        <v>163</v>
      </c>
      <c r="L31" s="89" t="s">
        <v>54</v>
      </c>
      <c r="M31" s="48">
        <v>7</v>
      </c>
    </row>
    <row r="32" spans="1:13" ht="123" x14ac:dyDescent="0.65">
      <c r="A32" s="78">
        <v>21</v>
      </c>
      <c r="B32" s="48" t="s">
        <v>834</v>
      </c>
      <c r="C32" s="16" t="s">
        <v>130</v>
      </c>
      <c r="D32" s="93" t="s">
        <v>142</v>
      </c>
      <c r="E32" s="116" t="s">
        <v>5</v>
      </c>
      <c r="F32" s="116" t="s">
        <v>5</v>
      </c>
      <c r="G32" s="116" t="s">
        <v>5</v>
      </c>
      <c r="H32" s="116" t="s">
        <v>5</v>
      </c>
      <c r="I32" s="92">
        <v>1200000</v>
      </c>
      <c r="J32" s="86" t="s">
        <v>129</v>
      </c>
      <c r="K32" s="16" t="s">
        <v>128</v>
      </c>
      <c r="L32" s="89" t="s">
        <v>54</v>
      </c>
      <c r="M32" s="48">
        <v>7</v>
      </c>
    </row>
    <row r="33" spans="1:13" ht="105" x14ac:dyDescent="0.65">
      <c r="A33" s="78">
        <v>22</v>
      </c>
      <c r="B33" s="115" t="s">
        <v>136</v>
      </c>
      <c r="C33" s="82" t="s">
        <v>130</v>
      </c>
      <c r="D33" s="82" t="s">
        <v>135</v>
      </c>
      <c r="E33" s="77">
        <v>1297000</v>
      </c>
      <c r="F33" s="116" t="s">
        <v>5</v>
      </c>
      <c r="G33" s="116" t="s">
        <v>5</v>
      </c>
      <c r="H33" s="116" t="s">
        <v>5</v>
      </c>
      <c r="I33" s="116" t="s">
        <v>5</v>
      </c>
      <c r="J33" s="409" t="s">
        <v>129</v>
      </c>
      <c r="K33" s="82" t="s">
        <v>128</v>
      </c>
      <c r="L33" s="89" t="s">
        <v>54</v>
      </c>
      <c r="M33" s="48">
        <v>7</v>
      </c>
    </row>
    <row r="34" spans="1:13" s="68" customFormat="1" x14ac:dyDescent="0.65">
      <c r="A34" s="126"/>
      <c r="B34" s="19" t="s">
        <v>895</v>
      </c>
      <c r="C34" s="124"/>
      <c r="D34" s="122"/>
      <c r="E34" s="481">
        <f>SUM(E12:E33)</f>
        <v>3331000</v>
      </c>
      <c r="F34" s="481">
        <f t="shared" ref="F34:I34" si="0">SUM(F12:F33)</f>
        <v>2684000</v>
      </c>
      <c r="G34" s="481">
        <f t="shared" si="0"/>
        <v>2761000</v>
      </c>
      <c r="H34" s="481">
        <f t="shared" si="0"/>
        <v>4000000</v>
      </c>
      <c r="I34" s="481">
        <f t="shared" si="0"/>
        <v>3773000</v>
      </c>
      <c r="J34" s="123"/>
      <c r="K34" s="123"/>
      <c r="L34" s="122"/>
      <c r="M34" s="19"/>
    </row>
    <row r="35" spans="1:13" hidden="1" x14ac:dyDescent="0.65"/>
    <row r="36" spans="1:13" hidden="1" x14ac:dyDescent="0.65">
      <c r="E36" s="466">
        <f>COUNT(E12:E33)</f>
        <v>4</v>
      </c>
      <c r="F36" s="466">
        <f t="shared" ref="F36:I36" si="1">COUNT(F12:F33)</f>
        <v>4</v>
      </c>
      <c r="G36" s="466">
        <f t="shared" si="1"/>
        <v>5</v>
      </c>
      <c r="H36" s="466">
        <f t="shared" si="1"/>
        <v>5</v>
      </c>
      <c r="I36" s="466">
        <f t="shared" si="1"/>
        <v>4</v>
      </c>
    </row>
    <row r="37" spans="1:13" hidden="1" x14ac:dyDescent="0.65"/>
    <row r="38" spans="1:13" hidden="1" x14ac:dyDescent="0.65">
      <c r="D38" s="7" t="s">
        <v>183</v>
      </c>
      <c r="E38" s="466">
        <f>SUM(E12:E27)</f>
        <v>2034000</v>
      </c>
      <c r="F38" s="466">
        <f>SUM(F12:F27)</f>
        <v>2400000</v>
      </c>
      <c r="G38" s="466">
        <f>SUM(G12:G27)</f>
        <v>2761000</v>
      </c>
      <c r="H38" s="466">
        <f>SUM(H12:H27)</f>
        <v>4000000</v>
      </c>
      <c r="I38" s="466">
        <f>SUM(I12:I27)</f>
        <v>0</v>
      </c>
    </row>
    <row r="39" spans="1:13" hidden="1" x14ac:dyDescent="0.65">
      <c r="D39" s="7" t="s">
        <v>182</v>
      </c>
      <c r="E39" s="466">
        <f>SUM(E29:E31)</f>
        <v>0</v>
      </c>
      <c r="F39" s="466">
        <f>SUM(F29:F31)</f>
        <v>284000</v>
      </c>
      <c r="G39" s="466">
        <f>SUM(G29:G31)</f>
        <v>0</v>
      </c>
      <c r="H39" s="466">
        <f>SUM(H29:H31)</f>
        <v>0</v>
      </c>
      <c r="I39" s="466">
        <f>SUM(I29:I31)</f>
        <v>1973000</v>
      </c>
    </row>
    <row r="40" spans="1:13" hidden="1" x14ac:dyDescent="0.65">
      <c r="D40" s="7" t="s">
        <v>181</v>
      </c>
      <c r="E40" s="466">
        <v>500000</v>
      </c>
      <c r="F40" s="466">
        <v>500000</v>
      </c>
      <c r="G40" s="466">
        <v>500000</v>
      </c>
      <c r="H40" s="466">
        <v>500000</v>
      </c>
      <c r="I40" s="466">
        <v>500000</v>
      </c>
    </row>
    <row r="41" spans="1:13" hidden="1" x14ac:dyDescent="0.65">
      <c r="E41" s="466">
        <f>E39-E40</f>
        <v>-500000</v>
      </c>
      <c r="F41" s="466">
        <f>F39-F40</f>
        <v>-216000</v>
      </c>
      <c r="G41" s="466">
        <f>G39-G40</f>
        <v>-500000</v>
      </c>
      <c r="H41" s="466">
        <f>H39-H40</f>
        <v>-500000</v>
      </c>
      <c r="I41" s="466">
        <f>I39-I40</f>
        <v>1473000</v>
      </c>
    </row>
    <row r="42" spans="1:13" hidden="1" x14ac:dyDescent="0.65"/>
    <row r="43" spans="1:13" s="37" customFormat="1" ht="24.6" hidden="1" x14ac:dyDescent="0.65">
      <c r="A43" s="12">
        <v>2</v>
      </c>
      <c r="C43" s="464" t="s">
        <v>143</v>
      </c>
      <c r="M43" s="48"/>
    </row>
    <row r="44" spans="1:13" s="190" customFormat="1" ht="24.6" hidden="1" x14ac:dyDescent="0.65">
      <c r="A44" s="44">
        <v>3</v>
      </c>
      <c r="C44" s="137"/>
      <c r="M44" s="115"/>
    </row>
    <row r="45" spans="1:13" hidden="1" x14ac:dyDescent="0.65"/>
    <row r="46" spans="1:13" hidden="1" x14ac:dyDescent="0.65"/>
    <row r="47" spans="1:13" hidden="1" x14ac:dyDescent="0.65"/>
    <row r="48" spans="1:13" hidden="1" x14ac:dyDescent="0.65"/>
    <row r="49" spans="1:13" hidden="1" x14ac:dyDescent="0.65"/>
    <row r="50" spans="1:13" s="496" customFormat="1" ht="399" hidden="1" x14ac:dyDescent="0.25">
      <c r="A50" s="487">
        <v>12</v>
      </c>
      <c r="B50" s="488" t="s">
        <v>790</v>
      </c>
      <c r="C50" s="489" t="s">
        <v>67</v>
      </c>
      <c r="D50" s="490" t="s">
        <v>130</v>
      </c>
      <c r="E50" s="491" t="s">
        <v>133</v>
      </c>
      <c r="F50" s="492">
        <v>300000</v>
      </c>
      <c r="G50" s="492" t="s">
        <v>5</v>
      </c>
      <c r="H50" s="492" t="s">
        <v>5</v>
      </c>
      <c r="I50" s="492" t="s">
        <v>5</v>
      </c>
      <c r="J50" s="492">
        <v>300000</v>
      </c>
      <c r="K50" s="493" t="s">
        <v>131</v>
      </c>
      <c r="L50" s="490" t="s">
        <v>128</v>
      </c>
      <c r="M50" s="488"/>
    </row>
    <row r="51" spans="1:13" s="496" customFormat="1" ht="210" hidden="1" x14ac:dyDescent="0.25">
      <c r="A51" s="551">
        <v>11</v>
      </c>
      <c r="B51" s="498" t="s">
        <v>835</v>
      </c>
      <c r="C51" s="489"/>
      <c r="D51" s="490" t="s">
        <v>130</v>
      </c>
      <c r="E51" s="491" t="s">
        <v>134</v>
      </c>
      <c r="F51" s="552" t="s">
        <v>5</v>
      </c>
      <c r="G51" s="552" t="s">
        <v>5</v>
      </c>
      <c r="H51" s="552" t="s">
        <v>5</v>
      </c>
      <c r="I51" s="552" t="s">
        <v>5</v>
      </c>
      <c r="J51" s="492">
        <v>300000</v>
      </c>
      <c r="K51" s="493" t="s">
        <v>131</v>
      </c>
      <c r="L51" s="490" t="s">
        <v>128</v>
      </c>
      <c r="M51" s="498"/>
    </row>
    <row r="52" spans="1:13" hidden="1" x14ac:dyDescent="0.65">
      <c r="C52" s="9"/>
      <c r="D52" s="11"/>
      <c r="E52" s="85"/>
      <c r="F52" s="8"/>
      <c r="G52" s="8"/>
      <c r="H52" s="8"/>
      <c r="I52" s="8"/>
      <c r="J52" s="10"/>
      <c r="K52" s="8"/>
    </row>
    <row r="53" spans="1:13" hidden="1" x14ac:dyDescent="0.65"/>
    <row r="54" spans="1:13" hidden="1" x14ac:dyDescent="0.65"/>
    <row r="55" spans="1:13" hidden="1" x14ac:dyDescent="0.65"/>
    <row r="56" spans="1:13" hidden="1" x14ac:dyDescent="0.65"/>
    <row r="57" spans="1:13" hidden="1" x14ac:dyDescent="0.65"/>
    <row r="58" spans="1:13" hidden="1" x14ac:dyDescent="0.65"/>
    <row r="59" spans="1:13" hidden="1" x14ac:dyDescent="0.65"/>
    <row r="60" spans="1:13" hidden="1" x14ac:dyDescent="0.65"/>
    <row r="61" spans="1:13" hidden="1" x14ac:dyDescent="0.65"/>
    <row r="62" spans="1:13" hidden="1" x14ac:dyDescent="0.65"/>
    <row r="63" spans="1:13" hidden="1" x14ac:dyDescent="0.65"/>
  </sheetData>
  <mergeCells count="8">
    <mergeCell ref="K9:K11"/>
    <mergeCell ref="L9:L11"/>
    <mergeCell ref="A9:A11"/>
    <mergeCell ref="B9:B11"/>
    <mergeCell ref="C9:C11"/>
    <mergeCell ref="D9:D11"/>
    <mergeCell ref="E9:I9"/>
    <mergeCell ref="J9:J11"/>
  </mergeCells>
  <printOptions horizontalCentered="1"/>
  <pageMargins left="0.47244094488188981" right="0.23622047244094491" top="0.98425196850393704" bottom="0.59055118110236227" header="0.19685039370078741" footer="0.39370078740157483"/>
  <pageSetup paperSize="9" scale="80" firstPageNumber="65" orientation="landscape" useFirstPageNumber="1" r:id="rId1"/>
  <headerFooter alignWithMargins="0">
    <oddFooter>&amp;R&amp;"Arial,ตัวหนา"&amp;18&amp;P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71"/>
  <sheetViews>
    <sheetView showGridLines="0" zoomScale="70" zoomScaleNormal="70" zoomScaleSheetLayoutView="100" workbookViewId="0">
      <selection activeCell="A16" sqref="A16:XFD71"/>
    </sheetView>
  </sheetViews>
  <sheetFormatPr defaultColWidth="9.109375" defaultRowHeight="22.8" x14ac:dyDescent="0.65"/>
  <cols>
    <col min="1" max="1" width="6.5546875" style="5" customWidth="1"/>
    <col min="2" max="2" width="18.109375" style="11" customWidth="1"/>
    <col min="3" max="3" width="25.88671875" style="11" customWidth="1"/>
    <col min="4" max="4" width="20.21875" style="7" customWidth="1"/>
    <col min="5" max="9" width="10.109375" style="8" customWidth="1"/>
    <col min="10" max="10" width="10.6640625" style="8" customWidth="1"/>
    <col min="11" max="12" width="19.33203125" style="7" customWidth="1"/>
    <col min="13" max="16384" width="9.109375" style="1"/>
  </cols>
  <sheetData>
    <row r="1" spans="1:12" x14ac:dyDescent="0.65">
      <c r="L1" s="75" t="s">
        <v>117</v>
      </c>
    </row>
    <row r="2" spans="1:12" s="68" customFormat="1" x14ac:dyDescent="0.65">
      <c r="A2" s="72" t="s">
        <v>118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s="68" customFormat="1" x14ac:dyDescent="0.65">
      <c r="A3" s="72" t="s">
        <v>771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s="68" customFormat="1" x14ac:dyDescent="0.65">
      <c r="A4" s="72" t="s">
        <v>116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68" customFormat="1" x14ac:dyDescent="0.65">
      <c r="A5" s="70" t="s">
        <v>910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s="68" customFormat="1" x14ac:dyDescent="0.65">
      <c r="A6" s="70" t="s">
        <v>909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x14ac:dyDescent="0.65">
      <c r="A7" s="103" t="s">
        <v>385</v>
      </c>
      <c r="B7" s="67"/>
      <c r="C7" s="67"/>
      <c r="D7" s="63"/>
      <c r="E7" s="65"/>
      <c r="F7" s="65"/>
      <c r="G7" s="65"/>
      <c r="H7" s="65"/>
      <c r="I7" s="65"/>
      <c r="J7" s="65"/>
      <c r="K7" s="63"/>
      <c r="L7" s="63"/>
    </row>
    <row r="8" spans="1:12" ht="31.95" customHeight="1" x14ac:dyDescent="0.65">
      <c r="A8" s="101">
        <v>4.0999999999999996</v>
      </c>
      <c r="B8" s="189" t="s">
        <v>125</v>
      </c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s="6" customFormat="1" x14ac:dyDescent="0.65">
      <c r="A9" s="697" t="s">
        <v>111</v>
      </c>
      <c r="B9" s="687" t="s">
        <v>14</v>
      </c>
      <c r="C9" s="687" t="s">
        <v>109</v>
      </c>
      <c r="D9" s="684" t="s">
        <v>785</v>
      </c>
      <c r="E9" s="699" t="s">
        <v>108</v>
      </c>
      <c r="F9" s="700"/>
      <c r="G9" s="700"/>
      <c r="H9" s="700"/>
      <c r="I9" s="700"/>
      <c r="J9" s="688" t="s">
        <v>107</v>
      </c>
      <c r="K9" s="684" t="s">
        <v>106</v>
      </c>
      <c r="L9" s="684" t="s">
        <v>104</v>
      </c>
    </row>
    <row r="10" spans="1:12" s="6" customFormat="1" x14ac:dyDescent="0.65">
      <c r="A10" s="697"/>
      <c r="B10" s="687"/>
      <c r="C10" s="687"/>
      <c r="D10" s="685"/>
      <c r="E10" s="18" t="s">
        <v>772</v>
      </c>
      <c r="F10" s="17" t="s">
        <v>773</v>
      </c>
      <c r="G10" s="17" t="s">
        <v>774</v>
      </c>
      <c r="H10" s="17" t="s">
        <v>775</v>
      </c>
      <c r="I10" s="17" t="s">
        <v>776</v>
      </c>
      <c r="J10" s="695"/>
      <c r="K10" s="685"/>
      <c r="L10" s="685"/>
    </row>
    <row r="11" spans="1:12" s="6" customFormat="1" ht="24" customHeight="1" x14ac:dyDescent="0.65">
      <c r="A11" s="698"/>
      <c r="B11" s="687"/>
      <c r="C11" s="687"/>
      <c r="D11" s="686"/>
      <c r="E11" s="58" t="s">
        <v>97</v>
      </c>
      <c r="F11" s="57" t="s">
        <v>97</v>
      </c>
      <c r="G11" s="57" t="s">
        <v>97</v>
      </c>
      <c r="H11" s="57" t="s">
        <v>97</v>
      </c>
      <c r="I11" s="57" t="s">
        <v>97</v>
      </c>
      <c r="J11" s="696"/>
      <c r="K11" s="686"/>
      <c r="L11" s="686"/>
    </row>
    <row r="12" spans="1:12" s="2" customFormat="1" ht="68.400000000000006" x14ac:dyDescent="0.25">
      <c r="A12" s="148">
        <v>1</v>
      </c>
      <c r="B12" s="154" t="s">
        <v>866</v>
      </c>
      <c r="C12" s="154" t="s">
        <v>379</v>
      </c>
      <c r="D12" s="154" t="s">
        <v>56</v>
      </c>
      <c r="E12" s="153">
        <v>100000</v>
      </c>
      <c r="F12" s="151">
        <v>100000</v>
      </c>
      <c r="G12" s="151">
        <v>100000</v>
      </c>
      <c r="H12" s="151">
        <v>100000</v>
      </c>
      <c r="I12" s="151">
        <v>100000</v>
      </c>
      <c r="J12" s="33" t="s">
        <v>378</v>
      </c>
      <c r="K12" s="152" t="s">
        <v>377</v>
      </c>
      <c r="L12" s="149" t="s">
        <v>373</v>
      </c>
    </row>
    <row r="13" spans="1:12" s="2" customFormat="1" ht="168" x14ac:dyDescent="0.25">
      <c r="A13" s="148">
        <v>2</v>
      </c>
      <c r="B13" s="16" t="s">
        <v>867</v>
      </c>
      <c r="C13" s="81" t="s">
        <v>376</v>
      </c>
      <c r="D13" s="80" t="s">
        <v>868</v>
      </c>
      <c r="E13" s="120">
        <v>100000</v>
      </c>
      <c r="F13" s="120">
        <v>100000</v>
      </c>
      <c r="G13" s="120">
        <v>100000</v>
      </c>
      <c r="H13" s="120">
        <v>100000</v>
      </c>
      <c r="I13" s="120">
        <v>100000</v>
      </c>
      <c r="J13" s="150" t="s">
        <v>375</v>
      </c>
      <c r="K13" s="81" t="s">
        <v>374</v>
      </c>
      <c r="L13" s="149" t="s">
        <v>373</v>
      </c>
    </row>
    <row r="14" spans="1:12" x14ac:dyDescent="0.65">
      <c r="A14" s="22"/>
      <c r="B14" s="19" t="s">
        <v>151</v>
      </c>
      <c r="C14" s="76"/>
      <c r="D14" s="20"/>
      <c r="E14" s="21">
        <f>SUM(E12:E13)</f>
        <v>200000</v>
      </c>
      <c r="F14" s="21">
        <f t="shared" ref="F14:I14" si="0">SUM(F12:F13)</f>
        <v>200000</v>
      </c>
      <c r="G14" s="21">
        <f t="shared" si="0"/>
        <v>200000</v>
      </c>
      <c r="H14" s="21">
        <f t="shared" si="0"/>
        <v>200000</v>
      </c>
      <c r="I14" s="21">
        <f t="shared" si="0"/>
        <v>200000</v>
      </c>
      <c r="J14" s="21"/>
      <c r="K14" s="20"/>
      <c r="L14" s="20"/>
    </row>
    <row r="16" spans="1:12" hidden="1" x14ac:dyDescent="0.65">
      <c r="E16" s="8">
        <f>COUNT(E12:E13)</f>
        <v>2</v>
      </c>
      <c r="F16" s="8">
        <f>COUNT(F12:F13)</f>
        <v>2</v>
      </c>
      <c r="G16" s="8">
        <f>COUNT(G12:G13)</f>
        <v>2</v>
      </c>
      <c r="H16" s="8">
        <f>COUNT(H12:H13)</f>
        <v>2</v>
      </c>
      <c r="I16" s="8">
        <f>COUNT(I12:I13)</f>
        <v>2</v>
      </c>
    </row>
    <row r="17" hidden="1" x14ac:dyDescent="0.65"/>
    <row r="18" hidden="1" x14ac:dyDescent="0.65"/>
    <row r="19" hidden="1" x14ac:dyDescent="0.65"/>
    <row r="20" hidden="1" x14ac:dyDescent="0.65"/>
    <row r="21" hidden="1" x14ac:dyDescent="0.65"/>
    <row r="22" hidden="1" x14ac:dyDescent="0.65"/>
    <row r="23" hidden="1" x14ac:dyDescent="0.65"/>
    <row r="24" hidden="1" x14ac:dyDescent="0.65"/>
    <row r="25" hidden="1" x14ac:dyDescent="0.65"/>
    <row r="26" hidden="1" x14ac:dyDescent="0.65"/>
    <row r="27" hidden="1" x14ac:dyDescent="0.65"/>
    <row r="28" hidden="1" x14ac:dyDescent="0.65"/>
    <row r="29" hidden="1" x14ac:dyDescent="0.65"/>
    <row r="30" hidden="1" x14ac:dyDescent="0.65"/>
    <row r="31" hidden="1" x14ac:dyDescent="0.65"/>
    <row r="32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</sheetData>
  <mergeCells count="8">
    <mergeCell ref="L9:L11"/>
    <mergeCell ref="J9:J11"/>
    <mergeCell ref="K9:K11"/>
    <mergeCell ref="A9:A11"/>
    <mergeCell ref="B9:B11"/>
    <mergeCell ref="C9:C11"/>
    <mergeCell ref="E9:I9"/>
    <mergeCell ref="D9:D11"/>
  </mergeCells>
  <printOptions horizontalCentered="1"/>
  <pageMargins left="0.47244094488188981" right="0.23622047244094491" top="0.98425196850393704" bottom="0.59055118110236227" header="0.19685039370078741" footer="0.39370078740157483"/>
  <pageSetup paperSize="9" scale="80" firstPageNumber="72" orientation="landscape" useFirstPageNumber="1" r:id="rId1"/>
  <headerFooter alignWithMargins="0">
    <oddFooter>&amp;R&amp;"Arial,ตัวหนา"&amp;18&amp;P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21"/>
  <sheetViews>
    <sheetView showGridLines="0" topLeftCell="A13" zoomScale="70" zoomScaleNormal="70" zoomScaleSheetLayoutView="100" workbookViewId="0">
      <selection activeCell="A16" sqref="A16:XFD21"/>
    </sheetView>
  </sheetViews>
  <sheetFormatPr defaultColWidth="9.109375" defaultRowHeight="22.8" x14ac:dyDescent="0.65"/>
  <cols>
    <col min="1" max="1" width="5.6640625" style="5" customWidth="1"/>
    <col min="2" max="2" width="28.5546875" style="11" customWidth="1"/>
    <col min="3" max="3" width="19.77734375" style="11" customWidth="1"/>
    <col min="4" max="4" width="18" style="7" customWidth="1"/>
    <col min="5" max="9" width="10.109375" style="8" customWidth="1"/>
    <col min="10" max="10" width="10.6640625" style="8" customWidth="1"/>
    <col min="11" max="12" width="19.33203125" style="7" customWidth="1"/>
    <col min="13" max="16384" width="9.109375" style="1"/>
  </cols>
  <sheetData>
    <row r="1" spans="1:12" x14ac:dyDescent="0.65">
      <c r="L1" s="75" t="s">
        <v>117</v>
      </c>
    </row>
    <row r="2" spans="1:12" s="68" customFormat="1" x14ac:dyDescent="0.65">
      <c r="A2" s="72" t="s">
        <v>118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s="68" customFormat="1" x14ac:dyDescent="0.65">
      <c r="A3" s="72" t="s">
        <v>771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s="68" customFormat="1" x14ac:dyDescent="0.65">
      <c r="A4" s="72" t="s">
        <v>116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68" customFormat="1" x14ac:dyDescent="0.65">
      <c r="A5" s="70" t="s">
        <v>910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s="68" customFormat="1" x14ac:dyDescent="0.65">
      <c r="A6" s="70" t="s">
        <v>909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x14ac:dyDescent="0.65">
      <c r="A7" s="103" t="s">
        <v>385</v>
      </c>
      <c r="B7" s="67"/>
      <c r="C7" s="67"/>
      <c r="D7" s="63"/>
      <c r="E7" s="65"/>
      <c r="F7" s="65"/>
      <c r="G7" s="65"/>
      <c r="H7" s="65"/>
      <c r="I7" s="65"/>
      <c r="J7" s="65"/>
      <c r="K7" s="63"/>
      <c r="L7" s="63"/>
    </row>
    <row r="8" spans="1:12" x14ac:dyDescent="0.65">
      <c r="A8" s="101">
        <v>4.2</v>
      </c>
      <c r="B8" s="60" t="s">
        <v>689</v>
      </c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s="6" customFormat="1" x14ac:dyDescent="0.65">
      <c r="A9" s="697" t="s">
        <v>111</v>
      </c>
      <c r="B9" s="687" t="s">
        <v>14</v>
      </c>
      <c r="C9" s="687" t="s">
        <v>109</v>
      </c>
      <c r="D9" s="684" t="s">
        <v>785</v>
      </c>
      <c r="E9" s="699" t="s">
        <v>108</v>
      </c>
      <c r="F9" s="700"/>
      <c r="G9" s="700"/>
      <c r="H9" s="700"/>
      <c r="I9" s="700"/>
      <c r="J9" s="688" t="s">
        <v>107</v>
      </c>
      <c r="K9" s="684" t="s">
        <v>106</v>
      </c>
      <c r="L9" s="684" t="s">
        <v>104</v>
      </c>
    </row>
    <row r="10" spans="1:12" s="6" customFormat="1" x14ac:dyDescent="0.65">
      <c r="A10" s="697"/>
      <c r="B10" s="687"/>
      <c r="C10" s="687"/>
      <c r="D10" s="685"/>
      <c r="E10" s="18" t="s">
        <v>772</v>
      </c>
      <c r="F10" s="17" t="s">
        <v>773</v>
      </c>
      <c r="G10" s="17" t="s">
        <v>774</v>
      </c>
      <c r="H10" s="17" t="s">
        <v>775</v>
      </c>
      <c r="I10" s="17" t="s">
        <v>776</v>
      </c>
      <c r="J10" s="695"/>
      <c r="K10" s="685"/>
      <c r="L10" s="685"/>
    </row>
    <row r="11" spans="1:12" s="6" customFormat="1" ht="24" customHeight="1" x14ac:dyDescent="0.65">
      <c r="A11" s="698"/>
      <c r="B11" s="687"/>
      <c r="C11" s="687"/>
      <c r="D11" s="686"/>
      <c r="E11" s="58" t="s">
        <v>97</v>
      </c>
      <c r="F11" s="57" t="s">
        <v>97</v>
      </c>
      <c r="G11" s="57" t="s">
        <v>97</v>
      </c>
      <c r="H11" s="57" t="s">
        <v>97</v>
      </c>
      <c r="I11" s="57" t="s">
        <v>97</v>
      </c>
      <c r="J11" s="696"/>
      <c r="K11" s="686"/>
      <c r="L11" s="686"/>
    </row>
    <row r="12" spans="1:12" s="162" customFormat="1" ht="73.8" x14ac:dyDescent="0.25">
      <c r="A12" s="161">
        <v>1</v>
      </c>
      <c r="B12" s="170" t="s">
        <v>831</v>
      </c>
      <c r="C12" s="166" t="s">
        <v>388</v>
      </c>
      <c r="D12" s="169" t="s">
        <v>832</v>
      </c>
      <c r="E12" s="168">
        <v>50000</v>
      </c>
      <c r="F12" s="163">
        <v>50000</v>
      </c>
      <c r="G12" s="163">
        <v>50000</v>
      </c>
      <c r="H12" s="163">
        <v>50000</v>
      </c>
      <c r="I12" s="163">
        <v>50000</v>
      </c>
      <c r="J12" s="167" t="s">
        <v>387</v>
      </c>
      <c r="K12" s="166" t="s">
        <v>386</v>
      </c>
      <c r="L12" s="165" t="s">
        <v>152</v>
      </c>
    </row>
    <row r="13" spans="1:12" s="2" customFormat="1" ht="130.19999999999999" x14ac:dyDescent="0.25">
      <c r="A13" s="148">
        <v>2</v>
      </c>
      <c r="B13" s="154" t="s">
        <v>865</v>
      </c>
      <c r="C13" s="156" t="s">
        <v>383</v>
      </c>
      <c r="D13" s="157" t="s">
        <v>382</v>
      </c>
      <c r="E13" s="155">
        <v>30000</v>
      </c>
      <c r="F13" s="155">
        <v>30000</v>
      </c>
      <c r="G13" s="155">
        <v>30000</v>
      </c>
      <c r="H13" s="155">
        <v>30000</v>
      </c>
      <c r="I13" s="155">
        <v>30000</v>
      </c>
      <c r="J13" s="150" t="s">
        <v>381</v>
      </c>
      <c r="K13" s="156" t="s">
        <v>380</v>
      </c>
      <c r="L13" s="149" t="s">
        <v>373</v>
      </c>
    </row>
    <row r="14" spans="1:12" x14ac:dyDescent="0.65">
      <c r="A14" s="22"/>
      <c r="B14" s="19" t="s">
        <v>604</v>
      </c>
      <c r="C14" s="76"/>
      <c r="D14" s="20"/>
      <c r="E14" s="21">
        <f>SUM(E12:E13)</f>
        <v>80000</v>
      </c>
      <c r="F14" s="21">
        <f t="shared" ref="F14:I14" si="0">SUM(F12:F13)</f>
        <v>80000</v>
      </c>
      <c r="G14" s="21">
        <f t="shared" si="0"/>
        <v>80000</v>
      </c>
      <c r="H14" s="21">
        <f t="shared" si="0"/>
        <v>80000</v>
      </c>
      <c r="I14" s="21">
        <f t="shared" si="0"/>
        <v>80000</v>
      </c>
      <c r="J14" s="21"/>
      <c r="K14" s="20"/>
      <c r="L14" s="20"/>
    </row>
    <row r="16" spans="1:12" s="8" customFormat="1" hidden="1" x14ac:dyDescent="0.65">
      <c r="A16" s="5"/>
      <c r="B16" s="11"/>
      <c r="C16" s="11"/>
      <c r="D16" s="7"/>
      <c r="E16" s="8">
        <f>COUNT(E12:E13)</f>
        <v>2</v>
      </c>
      <c r="F16" s="8">
        <f t="shared" ref="F16:I16" si="1">COUNT(F12:F13)</f>
        <v>2</v>
      </c>
      <c r="G16" s="8">
        <f t="shared" si="1"/>
        <v>2</v>
      </c>
      <c r="H16" s="8">
        <f t="shared" si="1"/>
        <v>2</v>
      </c>
      <c r="I16" s="8">
        <f t="shared" si="1"/>
        <v>2</v>
      </c>
      <c r="K16" s="7"/>
      <c r="L16" s="7"/>
    </row>
    <row r="17" hidden="1" x14ac:dyDescent="0.65"/>
    <row r="18" hidden="1" x14ac:dyDescent="0.65"/>
    <row r="19" hidden="1" x14ac:dyDescent="0.65"/>
    <row r="20" hidden="1" x14ac:dyDescent="0.65"/>
    <row r="21" hidden="1" x14ac:dyDescent="0.65"/>
  </sheetData>
  <mergeCells count="8">
    <mergeCell ref="K9:K11"/>
    <mergeCell ref="L9:L11"/>
    <mergeCell ref="A9:A11"/>
    <mergeCell ref="B9:B11"/>
    <mergeCell ref="C9:C11"/>
    <mergeCell ref="D9:D11"/>
    <mergeCell ref="E9:I9"/>
    <mergeCell ref="J9:J11"/>
  </mergeCells>
  <printOptions horizontalCentered="1"/>
  <pageMargins left="0.47244094488188981" right="0.23622047244094491" top="0.98425196850393704" bottom="0.59055118110236227" header="0.19685039370078741" footer="0.39370078740157483"/>
  <pageSetup paperSize="9" scale="80" firstPageNumber="73" orientation="landscape" useFirstPageNumber="1" r:id="rId1"/>
  <headerFooter alignWithMargins="0">
    <oddFooter>&amp;R&amp;"Arial,ตัวหนา"&amp;18&amp;P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M21"/>
  <sheetViews>
    <sheetView showGridLines="0" zoomScale="70" zoomScaleNormal="70" zoomScaleSheetLayoutView="100" workbookViewId="0">
      <selection activeCell="A16" sqref="A16:XFD21"/>
    </sheetView>
  </sheetViews>
  <sheetFormatPr defaultColWidth="9.109375" defaultRowHeight="22.8" x14ac:dyDescent="0.65"/>
  <cols>
    <col min="1" max="1" width="5.6640625" style="5" customWidth="1"/>
    <col min="2" max="2" width="19.6640625" style="11" customWidth="1"/>
    <col min="3" max="3" width="13.88671875" style="9" hidden="1" customWidth="1"/>
    <col min="4" max="4" width="19.109375" style="11" customWidth="1"/>
    <col min="5" max="5" width="19.33203125" style="7" customWidth="1"/>
    <col min="6" max="6" width="10.109375" style="8" customWidth="1"/>
    <col min="7" max="7" width="11" style="8" customWidth="1"/>
    <col min="8" max="8" width="10.109375" style="8" customWidth="1"/>
    <col min="9" max="11" width="11" style="8" customWidth="1"/>
    <col min="12" max="12" width="17.33203125" style="7" customWidth="1"/>
    <col min="13" max="13" width="17.33203125" style="9" customWidth="1"/>
    <col min="14" max="16384" width="9.109375" style="1"/>
  </cols>
  <sheetData>
    <row r="1" spans="1:13" x14ac:dyDescent="0.65">
      <c r="C1" s="11"/>
      <c r="D1" s="7"/>
      <c r="E1" s="8"/>
      <c r="K1" s="7"/>
      <c r="L1" s="1"/>
      <c r="M1" s="75" t="s">
        <v>117</v>
      </c>
    </row>
    <row r="2" spans="1:13" s="68" customFormat="1" x14ac:dyDescent="0.65">
      <c r="A2" s="72" t="s">
        <v>118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3" s="68" customFormat="1" x14ac:dyDescent="0.65">
      <c r="A3" s="72" t="s">
        <v>771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1"/>
    </row>
    <row r="4" spans="1:13" s="68" customFormat="1" x14ac:dyDescent="0.65">
      <c r="A4" s="72" t="s">
        <v>116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1"/>
    </row>
    <row r="5" spans="1:13" s="68" customFormat="1" x14ac:dyDescent="0.65">
      <c r="A5" s="70" t="s">
        <v>911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s="68" customFormat="1" x14ac:dyDescent="0.65">
      <c r="A6" s="70" t="s">
        <v>905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x14ac:dyDescent="0.65">
      <c r="A7" s="103" t="s">
        <v>396</v>
      </c>
      <c r="B7" s="67"/>
      <c r="C7" s="64"/>
      <c r="D7" s="67"/>
      <c r="E7" s="63"/>
      <c r="F7" s="65"/>
      <c r="G7" s="65"/>
      <c r="H7" s="65"/>
      <c r="I7" s="65"/>
      <c r="J7" s="65"/>
      <c r="K7" s="65"/>
      <c r="L7" s="63"/>
      <c r="M7" s="64"/>
    </row>
    <row r="8" spans="1:13" x14ac:dyDescent="0.65">
      <c r="A8" s="101">
        <v>5.0999999999999996</v>
      </c>
      <c r="B8" s="60" t="s">
        <v>410</v>
      </c>
      <c r="C8" s="61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3" s="6" customFormat="1" ht="19.5" customHeight="1" x14ac:dyDescent="0.65">
      <c r="A9" s="697" t="s">
        <v>111</v>
      </c>
      <c r="B9" s="687" t="s">
        <v>14</v>
      </c>
      <c r="C9" s="687" t="s">
        <v>110</v>
      </c>
      <c r="D9" s="687" t="s">
        <v>109</v>
      </c>
      <c r="E9" s="684" t="s">
        <v>785</v>
      </c>
      <c r="F9" s="699" t="s">
        <v>108</v>
      </c>
      <c r="G9" s="700"/>
      <c r="H9" s="700"/>
      <c r="I9" s="700"/>
      <c r="J9" s="700"/>
      <c r="K9" s="688" t="s">
        <v>107</v>
      </c>
      <c r="L9" s="684" t="s">
        <v>106</v>
      </c>
      <c r="M9" s="684" t="s">
        <v>104</v>
      </c>
    </row>
    <row r="10" spans="1:13" s="6" customFormat="1" ht="19.5" customHeight="1" x14ac:dyDescent="0.65">
      <c r="A10" s="697"/>
      <c r="B10" s="687"/>
      <c r="C10" s="687"/>
      <c r="D10" s="687"/>
      <c r="E10" s="685"/>
      <c r="F10" s="18" t="s">
        <v>772</v>
      </c>
      <c r="G10" s="17" t="s">
        <v>773</v>
      </c>
      <c r="H10" s="17" t="s">
        <v>774</v>
      </c>
      <c r="I10" s="17" t="s">
        <v>775</v>
      </c>
      <c r="J10" s="17" t="s">
        <v>776</v>
      </c>
      <c r="K10" s="695"/>
      <c r="L10" s="685"/>
      <c r="M10" s="685"/>
    </row>
    <row r="11" spans="1:13" s="6" customFormat="1" x14ac:dyDescent="0.65">
      <c r="A11" s="698"/>
      <c r="B11" s="687"/>
      <c r="C11" s="687"/>
      <c r="D11" s="687"/>
      <c r="E11" s="686"/>
      <c r="F11" s="58" t="s">
        <v>97</v>
      </c>
      <c r="G11" s="57" t="s">
        <v>97</v>
      </c>
      <c r="H11" s="57" t="s">
        <v>97</v>
      </c>
      <c r="I11" s="57" t="s">
        <v>97</v>
      </c>
      <c r="J11" s="57" t="s">
        <v>97</v>
      </c>
      <c r="K11" s="696"/>
      <c r="L11" s="686"/>
      <c r="M11" s="686"/>
    </row>
    <row r="12" spans="1:13" ht="252" x14ac:dyDescent="0.65">
      <c r="A12" s="12">
        <v>1</v>
      </c>
      <c r="B12" s="115" t="s">
        <v>830</v>
      </c>
      <c r="C12" s="114" t="s">
        <v>409</v>
      </c>
      <c r="D12" s="113" t="s">
        <v>408</v>
      </c>
      <c r="E12" s="82" t="s">
        <v>407</v>
      </c>
      <c r="F12" s="13">
        <v>1221000</v>
      </c>
      <c r="G12" s="13" t="s">
        <v>5</v>
      </c>
      <c r="H12" s="13" t="s">
        <v>5</v>
      </c>
      <c r="I12" s="13" t="s">
        <v>5</v>
      </c>
      <c r="J12" s="13" t="s">
        <v>5</v>
      </c>
      <c r="K12" s="97" t="s">
        <v>406</v>
      </c>
      <c r="L12" s="113" t="s">
        <v>405</v>
      </c>
      <c r="M12" s="397" t="s">
        <v>54</v>
      </c>
    </row>
    <row r="13" spans="1:13" s="23" customFormat="1" ht="189" x14ac:dyDescent="0.25">
      <c r="A13" s="12">
        <v>2</v>
      </c>
      <c r="B13" s="55" t="s">
        <v>404</v>
      </c>
      <c r="C13" s="40"/>
      <c r="D13" s="16" t="s">
        <v>403</v>
      </c>
      <c r="E13" s="80" t="s">
        <v>402</v>
      </c>
      <c r="F13" s="13" t="s">
        <v>5</v>
      </c>
      <c r="G13" s="13" t="s">
        <v>5</v>
      </c>
      <c r="H13" s="13">
        <v>3500000</v>
      </c>
      <c r="I13" s="13" t="s">
        <v>5</v>
      </c>
      <c r="J13" s="13" t="s">
        <v>5</v>
      </c>
      <c r="K13" s="97" t="s">
        <v>401</v>
      </c>
      <c r="L13" s="16" t="s">
        <v>400</v>
      </c>
      <c r="M13" s="397" t="s">
        <v>54</v>
      </c>
    </row>
    <row r="14" spans="1:13" x14ac:dyDescent="0.65">
      <c r="A14" s="22"/>
      <c r="B14" s="19" t="s">
        <v>151</v>
      </c>
      <c r="C14" s="19"/>
      <c r="D14" s="76"/>
      <c r="E14" s="20"/>
      <c r="F14" s="21">
        <f>SUM(F12:F13)</f>
        <v>1221000</v>
      </c>
      <c r="G14" s="21">
        <f>SUM(G12:G13)</f>
        <v>0</v>
      </c>
      <c r="H14" s="21">
        <f>SUM(H12:H13)</f>
        <v>3500000</v>
      </c>
      <c r="I14" s="21">
        <f>SUM(I12:I13)</f>
        <v>0</v>
      </c>
      <c r="J14" s="21">
        <f>SUM(J12:J13)</f>
        <v>0</v>
      </c>
      <c r="K14" s="21"/>
      <c r="L14" s="20"/>
      <c r="M14" s="19"/>
    </row>
    <row r="16" spans="1:13" hidden="1" x14ac:dyDescent="0.65">
      <c r="F16" s="8">
        <f>COUNT(F12:F13)</f>
        <v>1</v>
      </c>
      <c r="G16" s="8">
        <f>COUNT(G12:G13)</f>
        <v>0</v>
      </c>
      <c r="H16" s="8">
        <f>COUNT(H12:H13)</f>
        <v>1</v>
      </c>
      <c r="I16" s="8">
        <f>COUNT(I12:I13)</f>
        <v>0</v>
      </c>
      <c r="J16" s="8">
        <f>COUNT(J12:J13)</f>
        <v>0</v>
      </c>
    </row>
    <row r="17" hidden="1" x14ac:dyDescent="0.65"/>
    <row r="18" hidden="1" x14ac:dyDescent="0.65"/>
    <row r="19" hidden="1" x14ac:dyDescent="0.65"/>
    <row r="20" hidden="1" x14ac:dyDescent="0.65"/>
    <row r="21" hidden="1" x14ac:dyDescent="0.65"/>
  </sheetData>
  <mergeCells count="9">
    <mergeCell ref="K9:K11"/>
    <mergeCell ref="L9:L11"/>
    <mergeCell ref="M9:M11"/>
    <mergeCell ref="C9:C11"/>
    <mergeCell ref="A9:A11"/>
    <mergeCell ref="B9:B11"/>
    <mergeCell ref="D9:D11"/>
    <mergeCell ref="F9:J9"/>
    <mergeCell ref="E9:E11"/>
  </mergeCells>
  <printOptions horizontalCentered="1"/>
  <pageMargins left="0.47244094488188981" right="0.23622047244094491" top="0.98425196850393704" bottom="0.59055118110236227" header="0.19685039370078741" footer="0.39370078740157483"/>
  <pageSetup paperSize="9" scale="85" firstPageNumber="74" orientation="landscape" useFirstPageNumber="1" r:id="rId1"/>
  <headerFooter alignWithMargins="0">
    <oddFooter>&amp;R&amp;"Arial,ตัวหนา"&amp;18&amp;P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37"/>
  <sheetViews>
    <sheetView showGridLines="0" topLeftCell="A17" zoomScale="55" zoomScaleNormal="55" zoomScaleSheetLayoutView="100" workbookViewId="0">
      <selection activeCell="A20" sqref="A20:XFD37"/>
    </sheetView>
  </sheetViews>
  <sheetFormatPr defaultColWidth="9.109375" defaultRowHeight="22.8" x14ac:dyDescent="0.65"/>
  <cols>
    <col min="1" max="1" width="5.6640625" style="158" customWidth="1"/>
    <col min="2" max="3" width="19.33203125" style="320" customWidth="1"/>
    <col min="4" max="4" width="21" style="318" customWidth="1"/>
    <col min="5" max="5" width="10.109375" style="319" customWidth="1"/>
    <col min="6" max="6" width="11" style="319" bestFit="1" customWidth="1"/>
    <col min="7" max="7" width="10.109375" style="319" customWidth="1"/>
    <col min="8" max="9" width="11" style="319" bestFit="1" customWidth="1"/>
    <col min="10" max="10" width="11" style="319" customWidth="1"/>
    <col min="11" max="12" width="18.5546875" style="318" customWidth="1"/>
    <col min="13" max="16384" width="9.109375" style="414"/>
  </cols>
  <sheetData>
    <row r="1" spans="1:12" x14ac:dyDescent="0.65">
      <c r="A1" s="5"/>
      <c r="B1" s="11"/>
      <c r="C1" s="11"/>
      <c r="D1" s="7"/>
      <c r="E1" s="8"/>
      <c r="F1" s="8"/>
      <c r="G1" s="8"/>
      <c r="H1" s="8"/>
      <c r="I1" s="8"/>
      <c r="J1" s="8"/>
      <c r="K1" s="7"/>
      <c r="L1" s="75" t="s">
        <v>117</v>
      </c>
    </row>
    <row r="2" spans="1:12" s="415" customFormat="1" x14ac:dyDescent="0.65">
      <c r="A2" s="72" t="s">
        <v>118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s="415" customFormat="1" x14ac:dyDescent="0.65">
      <c r="A3" s="72" t="s">
        <v>771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s="415" customFormat="1" x14ac:dyDescent="0.65">
      <c r="A4" s="72" t="s">
        <v>116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415" customFormat="1" x14ac:dyDescent="0.65">
      <c r="A5" s="70" t="s">
        <v>911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s="415" customFormat="1" x14ac:dyDescent="0.65">
      <c r="A6" s="70" t="s">
        <v>905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x14ac:dyDescent="0.65">
      <c r="A7" s="103" t="s">
        <v>396</v>
      </c>
      <c r="B7" s="67"/>
      <c r="C7" s="67"/>
      <c r="D7" s="63"/>
      <c r="E7" s="65"/>
      <c r="F7" s="65"/>
      <c r="G7" s="65"/>
      <c r="H7" s="65"/>
      <c r="I7" s="65"/>
      <c r="J7" s="65"/>
      <c r="K7" s="63"/>
      <c r="L7" s="63"/>
    </row>
    <row r="8" spans="1:12" ht="19.5" customHeight="1" x14ac:dyDescent="0.65">
      <c r="A8" s="101">
        <v>5.2</v>
      </c>
      <c r="B8" s="189" t="s">
        <v>436</v>
      </c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s="413" customFormat="1" ht="19.5" customHeight="1" x14ac:dyDescent="0.65">
      <c r="A9" s="697" t="s">
        <v>111</v>
      </c>
      <c r="B9" s="687" t="s">
        <v>14</v>
      </c>
      <c r="C9" s="687" t="s">
        <v>109</v>
      </c>
      <c r="D9" s="684" t="s">
        <v>785</v>
      </c>
      <c r="E9" s="699" t="s">
        <v>108</v>
      </c>
      <c r="F9" s="700"/>
      <c r="G9" s="700"/>
      <c r="H9" s="700"/>
      <c r="I9" s="700"/>
      <c r="J9" s="688" t="s">
        <v>107</v>
      </c>
      <c r="K9" s="684" t="s">
        <v>106</v>
      </c>
      <c r="L9" s="684" t="s">
        <v>104</v>
      </c>
    </row>
    <row r="10" spans="1:12" s="413" customFormat="1" ht="19.5" customHeight="1" x14ac:dyDescent="0.65">
      <c r="A10" s="697"/>
      <c r="B10" s="687"/>
      <c r="C10" s="687"/>
      <c r="D10" s="685"/>
      <c r="E10" s="18" t="s">
        <v>772</v>
      </c>
      <c r="F10" s="17" t="s">
        <v>773</v>
      </c>
      <c r="G10" s="17" t="s">
        <v>774</v>
      </c>
      <c r="H10" s="17" t="s">
        <v>775</v>
      </c>
      <c r="I10" s="17" t="s">
        <v>776</v>
      </c>
      <c r="J10" s="695"/>
      <c r="K10" s="685"/>
      <c r="L10" s="685"/>
    </row>
    <row r="11" spans="1:12" s="413" customFormat="1" x14ac:dyDescent="0.65">
      <c r="A11" s="698"/>
      <c r="B11" s="687"/>
      <c r="C11" s="687"/>
      <c r="D11" s="686"/>
      <c r="E11" s="58" t="s">
        <v>97</v>
      </c>
      <c r="F11" s="57" t="s">
        <v>97</v>
      </c>
      <c r="G11" s="57" t="s">
        <v>97</v>
      </c>
      <c r="H11" s="57" t="s">
        <v>97</v>
      </c>
      <c r="I11" s="57" t="s">
        <v>97</v>
      </c>
      <c r="J11" s="696"/>
      <c r="K11" s="686"/>
      <c r="L11" s="686"/>
    </row>
    <row r="12" spans="1:12" s="162" customFormat="1" ht="136.80000000000001" x14ac:dyDescent="0.25">
      <c r="A12" s="179">
        <v>1</v>
      </c>
      <c r="B12" s="188" t="s">
        <v>824</v>
      </c>
      <c r="C12" s="187" t="s">
        <v>435</v>
      </c>
      <c r="D12" s="187" t="s">
        <v>434</v>
      </c>
      <c r="E12" s="29">
        <v>400000</v>
      </c>
      <c r="F12" s="29">
        <v>400000</v>
      </c>
      <c r="G12" s="29">
        <v>400000</v>
      </c>
      <c r="H12" s="29">
        <v>400000</v>
      </c>
      <c r="I12" s="29">
        <v>400000</v>
      </c>
      <c r="J12" s="150" t="s">
        <v>423</v>
      </c>
      <c r="K12" s="187" t="s">
        <v>433</v>
      </c>
      <c r="L12" s="177" t="s">
        <v>412</v>
      </c>
    </row>
    <row r="13" spans="1:12" s="162" customFormat="1" ht="172.2" x14ac:dyDescent="0.25">
      <c r="A13" s="180">
        <v>2</v>
      </c>
      <c r="B13" s="186" t="s">
        <v>432</v>
      </c>
      <c r="C13" s="154" t="s">
        <v>431</v>
      </c>
      <c r="D13" s="154" t="s">
        <v>430</v>
      </c>
      <c r="E13" s="183">
        <v>50000</v>
      </c>
      <c r="F13" s="183">
        <v>50000</v>
      </c>
      <c r="G13" s="183">
        <v>50000</v>
      </c>
      <c r="H13" s="183">
        <v>50000</v>
      </c>
      <c r="I13" s="183">
        <v>50000</v>
      </c>
      <c r="J13" s="150" t="s">
        <v>423</v>
      </c>
      <c r="K13" s="154" t="s">
        <v>429</v>
      </c>
      <c r="L13" s="177" t="s">
        <v>412</v>
      </c>
    </row>
    <row r="14" spans="1:12" s="413" customFormat="1" ht="98.4" x14ac:dyDescent="0.65">
      <c r="A14" s="179">
        <v>3</v>
      </c>
      <c r="B14" s="181" t="s">
        <v>827</v>
      </c>
      <c r="C14" s="185" t="s">
        <v>428</v>
      </c>
      <c r="D14" s="185" t="s">
        <v>427</v>
      </c>
      <c r="E14" s="29">
        <v>100000</v>
      </c>
      <c r="F14" s="29">
        <v>100000</v>
      </c>
      <c r="G14" s="29">
        <v>100000</v>
      </c>
      <c r="H14" s="29">
        <v>100000</v>
      </c>
      <c r="I14" s="29">
        <v>100000</v>
      </c>
      <c r="J14" s="150" t="s">
        <v>423</v>
      </c>
      <c r="K14" s="185" t="s">
        <v>426</v>
      </c>
      <c r="L14" s="177" t="s">
        <v>412</v>
      </c>
    </row>
    <row r="15" spans="1:12" s="413" customFormat="1" ht="114" x14ac:dyDescent="0.65">
      <c r="A15" s="180">
        <v>4</v>
      </c>
      <c r="B15" s="184" t="s">
        <v>828</v>
      </c>
      <c r="C15" s="16" t="s">
        <v>425</v>
      </c>
      <c r="D15" s="16" t="s">
        <v>424</v>
      </c>
      <c r="E15" s="120">
        <v>300000</v>
      </c>
      <c r="F15" s="120">
        <v>300000</v>
      </c>
      <c r="G15" s="120">
        <v>300000</v>
      </c>
      <c r="H15" s="120">
        <v>300000</v>
      </c>
      <c r="I15" s="120">
        <v>300000</v>
      </c>
      <c r="J15" s="150" t="s">
        <v>423</v>
      </c>
      <c r="K15" s="16" t="s">
        <v>422</v>
      </c>
      <c r="L15" s="177" t="s">
        <v>412</v>
      </c>
    </row>
    <row r="16" spans="1:12" s="87" customFormat="1" ht="114" x14ac:dyDescent="0.65">
      <c r="A16" s="179">
        <v>5</v>
      </c>
      <c r="B16" s="181" t="s">
        <v>742</v>
      </c>
      <c r="C16" s="182" t="s">
        <v>741</v>
      </c>
      <c r="D16" s="182" t="s">
        <v>740</v>
      </c>
      <c r="E16" s="29">
        <v>200000</v>
      </c>
      <c r="F16" s="29">
        <v>200000</v>
      </c>
      <c r="G16" s="29">
        <v>200000</v>
      </c>
      <c r="H16" s="29">
        <v>200000</v>
      </c>
      <c r="I16" s="29">
        <v>200000</v>
      </c>
      <c r="J16" s="150" t="s">
        <v>399</v>
      </c>
      <c r="K16" s="182" t="s">
        <v>739</v>
      </c>
      <c r="L16" s="177" t="s">
        <v>412</v>
      </c>
    </row>
    <row r="17" spans="1:12" s="162" customFormat="1" ht="205.2" x14ac:dyDescent="0.25">
      <c r="A17" s="180">
        <v>6</v>
      </c>
      <c r="B17" s="184" t="s">
        <v>829</v>
      </c>
      <c r="C17" s="182" t="s">
        <v>421</v>
      </c>
      <c r="D17" s="182" t="s">
        <v>420</v>
      </c>
      <c r="E17" s="183">
        <v>50000</v>
      </c>
      <c r="F17" s="183">
        <v>50000</v>
      </c>
      <c r="G17" s="183">
        <v>50000</v>
      </c>
      <c r="H17" s="183">
        <v>50000</v>
      </c>
      <c r="I17" s="183">
        <v>50000</v>
      </c>
      <c r="J17" s="150" t="s">
        <v>419</v>
      </c>
      <c r="K17" s="182" t="s">
        <v>418</v>
      </c>
      <c r="L17" s="177" t="s">
        <v>412</v>
      </c>
    </row>
    <row r="18" spans="1:12" x14ac:dyDescent="0.65">
      <c r="A18" s="22"/>
      <c r="B18" s="19" t="s">
        <v>826</v>
      </c>
      <c r="C18" s="76"/>
      <c r="D18" s="20"/>
      <c r="E18" s="21">
        <f>SUM(E12:E17)</f>
        <v>1100000</v>
      </c>
      <c r="F18" s="21">
        <f t="shared" ref="F18:I18" si="0">SUM(F12:F17)</f>
        <v>1100000</v>
      </c>
      <c r="G18" s="21">
        <f t="shared" si="0"/>
        <v>1100000</v>
      </c>
      <c r="H18" s="21">
        <f t="shared" si="0"/>
        <v>1100000</v>
      </c>
      <c r="I18" s="21">
        <f t="shared" si="0"/>
        <v>1100000</v>
      </c>
      <c r="J18" s="21"/>
      <c r="K18" s="20"/>
      <c r="L18" s="20"/>
    </row>
    <row r="20" spans="1:12" hidden="1" x14ac:dyDescent="0.65">
      <c r="E20" s="319">
        <f>COUNT(E12:E17)</f>
        <v>6</v>
      </c>
      <c r="F20" s="319">
        <f t="shared" ref="F20:I20" si="1">COUNT(F12:F17)</f>
        <v>6</v>
      </c>
      <c r="G20" s="319">
        <f t="shared" si="1"/>
        <v>6</v>
      </c>
      <c r="H20" s="319">
        <f t="shared" si="1"/>
        <v>6</v>
      </c>
      <c r="I20" s="319">
        <f t="shared" si="1"/>
        <v>6</v>
      </c>
    </row>
    <row r="21" spans="1:12" hidden="1" x14ac:dyDescent="0.65"/>
    <row r="22" spans="1:12" hidden="1" x14ac:dyDescent="0.65"/>
    <row r="23" spans="1:12" s="510" customFormat="1" ht="114" hidden="1" x14ac:dyDescent="0.25">
      <c r="A23" s="506">
        <v>7</v>
      </c>
      <c r="B23" s="507" t="s">
        <v>791</v>
      </c>
      <c r="C23" s="499" t="s">
        <v>417</v>
      </c>
      <c r="D23" s="499" t="s">
        <v>416</v>
      </c>
      <c r="E23" s="508">
        <v>80000</v>
      </c>
      <c r="F23" s="508">
        <v>80000</v>
      </c>
      <c r="G23" s="508">
        <v>80000</v>
      </c>
      <c r="H23" s="508">
        <v>80000</v>
      </c>
      <c r="I23" s="508">
        <v>80000</v>
      </c>
      <c r="J23" s="503" t="s">
        <v>399</v>
      </c>
      <c r="K23" s="509" t="s">
        <v>415</v>
      </c>
      <c r="L23" s="504" t="s">
        <v>412</v>
      </c>
    </row>
    <row r="24" spans="1:12" s="510" customFormat="1" ht="91.2" hidden="1" x14ac:dyDescent="0.25">
      <c r="A24" s="506">
        <v>7</v>
      </c>
      <c r="B24" s="507" t="s">
        <v>825</v>
      </c>
      <c r="C24" s="550" t="s">
        <v>414</v>
      </c>
      <c r="D24" s="499" t="s">
        <v>382</v>
      </c>
      <c r="E24" s="508">
        <v>70000</v>
      </c>
      <c r="F24" s="508">
        <v>70000</v>
      </c>
      <c r="G24" s="508">
        <v>70000</v>
      </c>
      <c r="H24" s="508">
        <v>70000</v>
      </c>
      <c r="I24" s="508">
        <v>70000</v>
      </c>
      <c r="J24" s="503" t="s">
        <v>399</v>
      </c>
      <c r="K24" s="499" t="s">
        <v>413</v>
      </c>
      <c r="L24" s="504" t="s">
        <v>412</v>
      </c>
    </row>
    <row r="25" spans="1:12" hidden="1" x14ac:dyDescent="0.65"/>
    <row r="26" spans="1:12" hidden="1" x14ac:dyDescent="0.65"/>
    <row r="27" spans="1:12" hidden="1" x14ac:dyDescent="0.65"/>
    <row r="28" spans="1:12" hidden="1" x14ac:dyDescent="0.65"/>
    <row r="29" spans="1:12" hidden="1" x14ac:dyDescent="0.65"/>
    <row r="30" spans="1:12" hidden="1" x14ac:dyDescent="0.65"/>
    <row r="31" spans="1:12" hidden="1" x14ac:dyDescent="0.65"/>
    <row r="32" spans="1:12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</sheetData>
  <mergeCells count="8">
    <mergeCell ref="L9:L11"/>
    <mergeCell ref="A9:A11"/>
    <mergeCell ref="B9:B11"/>
    <mergeCell ref="C9:C11"/>
    <mergeCell ref="E9:I9"/>
    <mergeCell ref="J9:J11"/>
    <mergeCell ref="K9:K11"/>
    <mergeCell ref="D9:D11"/>
  </mergeCells>
  <printOptions horizontalCentered="1"/>
  <pageMargins left="0.47244094488188981" right="0.23622047244094491" top="0.78740157480314965" bottom="0.59055118110236227" header="0.19685039370078741" footer="0.39370078740157483"/>
  <pageSetup paperSize="9" scale="80" firstPageNumber="76" orientation="landscape" useFirstPageNumber="1" r:id="rId1"/>
  <headerFooter alignWithMargins="0">
    <oddFooter>&amp;R&amp;"Arial,ตัวหนา"&amp;18&amp;P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96"/>
  <sheetViews>
    <sheetView showGridLines="0" topLeftCell="A21" zoomScale="55" zoomScaleNormal="55" zoomScaleSheetLayoutView="100" workbookViewId="0">
      <selection activeCell="I108" sqref="I108"/>
    </sheetView>
  </sheetViews>
  <sheetFormatPr defaultColWidth="9.109375" defaultRowHeight="22.8" x14ac:dyDescent="0.65"/>
  <cols>
    <col min="1" max="1" width="5.6640625" style="192" customWidth="1"/>
    <col min="2" max="3" width="21.6640625" style="194" customWidth="1"/>
    <col min="4" max="4" width="25" style="193" customWidth="1"/>
    <col min="5" max="9" width="10.109375" style="191" customWidth="1"/>
    <col min="10" max="10" width="10.6640625" style="191" customWidth="1"/>
    <col min="11" max="12" width="16" style="193" customWidth="1"/>
    <col min="13" max="16384" width="9.109375" style="190"/>
  </cols>
  <sheetData>
    <row r="1" spans="1:12" s="1" customFormat="1" x14ac:dyDescent="0.65">
      <c r="A1" s="5"/>
      <c r="B1" s="11"/>
      <c r="C1" s="11"/>
      <c r="D1" s="7"/>
      <c r="E1" s="8"/>
      <c r="F1" s="8"/>
      <c r="G1" s="8"/>
      <c r="H1" s="8"/>
      <c r="I1" s="8"/>
      <c r="J1" s="8"/>
      <c r="K1" s="7"/>
      <c r="L1" s="75" t="s">
        <v>117</v>
      </c>
    </row>
    <row r="2" spans="1:12" s="68" customFormat="1" x14ac:dyDescent="0.65">
      <c r="A2" s="72" t="s">
        <v>118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s="68" customFormat="1" x14ac:dyDescent="0.65">
      <c r="A3" s="72" t="s">
        <v>771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s="68" customFormat="1" x14ac:dyDescent="0.65">
      <c r="A4" s="72" t="s">
        <v>116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22" customFormat="1" x14ac:dyDescent="0.65">
      <c r="A5" s="224" t="s">
        <v>904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</row>
    <row r="6" spans="1:12" s="222" customFormat="1" x14ac:dyDescent="0.65">
      <c r="A6" s="224" t="s">
        <v>905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</row>
    <row r="7" spans="1:12" x14ac:dyDescent="0.65">
      <c r="A7" s="219" t="s">
        <v>480</v>
      </c>
      <c r="B7" s="221"/>
      <c r="C7" s="221"/>
      <c r="D7" s="220"/>
      <c r="E7" s="218"/>
      <c r="F7" s="218"/>
      <c r="G7" s="218"/>
      <c r="H7" s="218"/>
      <c r="I7" s="218"/>
      <c r="J7" s="218"/>
      <c r="K7" s="220"/>
      <c r="L7" s="220"/>
    </row>
    <row r="8" spans="1:12" x14ac:dyDescent="0.65">
      <c r="A8" s="101">
        <v>6.1</v>
      </c>
      <c r="B8" s="217" t="s">
        <v>479</v>
      </c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s="87" customFormat="1" x14ac:dyDescent="0.65">
      <c r="A9" s="712" t="s">
        <v>111</v>
      </c>
      <c r="B9" s="714" t="s">
        <v>14</v>
      </c>
      <c r="C9" s="714" t="s">
        <v>109</v>
      </c>
      <c r="D9" s="684" t="s">
        <v>785</v>
      </c>
      <c r="E9" s="715" t="s">
        <v>108</v>
      </c>
      <c r="F9" s="716"/>
      <c r="G9" s="716"/>
      <c r="H9" s="716"/>
      <c r="I9" s="716"/>
      <c r="J9" s="709" t="s">
        <v>107</v>
      </c>
      <c r="K9" s="706" t="s">
        <v>106</v>
      </c>
      <c r="L9" s="706" t="s">
        <v>104</v>
      </c>
    </row>
    <row r="10" spans="1:12" s="87" customFormat="1" x14ac:dyDescent="0.65">
      <c r="A10" s="712"/>
      <c r="B10" s="714"/>
      <c r="C10" s="714"/>
      <c r="D10" s="685"/>
      <c r="E10" s="18" t="s">
        <v>772</v>
      </c>
      <c r="F10" s="17" t="s">
        <v>773</v>
      </c>
      <c r="G10" s="17" t="s">
        <v>774</v>
      </c>
      <c r="H10" s="17" t="s">
        <v>775</v>
      </c>
      <c r="I10" s="17" t="s">
        <v>776</v>
      </c>
      <c r="J10" s="710"/>
      <c r="K10" s="707"/>
      <c r="L10" s="707"/>
    </row>
    <row r="11" spans="1:12" s="87" customFormat="1" x14ac:dyDescent="0.65">
      <c r="A11" s="713"/>
      <c r="B11" s="714"/>
      <c r="C11" s="714"/>
      <c r="D11" s="686"/>
      <c r="E11" s="216" t="s">
        <v>97</v>
      </c>
      <c r="F11" s="215" t="s">
        <v>97</v>
      </c>
      <c r="G11" s="215" t="s">
        <v>97</v>
      </c>
      <c r="H11" s="215" t="s">
        <v>97</v>
      </c>
      <c r="I11" s="215" t="s">
        <v>97</v>
      </c>
      <c r="J11" s="711"/>
      <c r="K11" s="708"/>
      <c r="L11" s="708"/>
    </row>
    <row r="12" spans="1:12" s="87" customFormat="1" ht="136.80000000000001" x14ac:dyDescent="0.65">
      <c r="A12" s="94">
        <v>1</v>
      </c>
      <c r="B12" s="184" t="s">
        <v>815</v>
      </c>
      <c r="C12" s="30" t="s">
        <v>478</v>
      </c>
      <c r="D12" s="30" t="s">
        <v>477</v>
      </c>
      <c r="E12" s="29">
        <v>50000</v>
      </c>
      <c r="F12" s="29">
        <v>50000</v>
      </c>
      <c r="G12" s="29">
        <v>50000</v>
      </c>
      <c r="H12" s="29">
        <v>50000</v>
      </c>
      <c r="I12" s="29">
        <v>50000</v>
      </c>
      <c r="J12" s="33" t="s">
        <v>476</v>
      </c>
      <c r="K12" s="30" t="s">
        <v>475</v>
      </c>
      <c r="L12" s="201" t="s">
        <v>411</v>
      </c>
    </row>
    <row r="13" spans="1:12" s="205" customFormat="1" ht="172.2" x14ac:dyDescent="0.25">
      <c r="A13" s="204">
        <v>2</v>
      </c>
      <c r="B13" s="208" t="s">
        <v>816</v>
      </c>
      <c r="C13" s="211" t="s">
        <v>474</v>
      </c>
      <c r="D13" s="211" t="s">
        <v>473</v>
      </c>
      <c r="E13" s="175">
        <v>514500</v>
      </c>
      <c r="F13" s="175">
        <v>514500</v>
      </c>
      <c r="G13" s="175">
        <v>514500</v>
      </c>
      <c r="H13" s="175">
        <v>514500</v>
      </c>
      <c r="I13" s="175">
        <v>514500</v>
      </c>
      <c r="J13" s="33" t="s">
        <v>472</v>
      </c>
      <c r="K13" s="211" t="s">
        <v>924</v>
      </c>
      <c r="L13" s="201" t="s">
        <v>411</v>
      </c>
    </row>
    <row r="14" spans="1:12" s="209" customFormat="1" ht="136.80000000000001" x14ac:dyDescent="0.25">
      <c r="A14" s="94">
        <v>3</v>
      </c>
      <c r="B14" s="214" t="s">
        <v>817</v>
      </c>
      <c r="C14" s="154" t="s">
        <v>438</v>
      </c>
      <c r="D14" s="210" t="s">
        <v>471</v>
      </c>
      <c r="E14" s="183">
        <v>100000</v>
      </c>
      <c r="F14" s="183">
        <v>100000</v>
      </c>
      <c r="G14" s="183">
        <v>100000</v>
      </c>
      <c r="H14" s="183">
        <v>100000</v>
      </c>
      <c r="I14" s="183">
        <v>100000</v>
      </c>
      <c r="J14" s="33" t="s">
        <v>470</v>
      </c>
      <c r="K14" s="154" t="s">
        <v>437</v>
      </c>
      <c r="L14" s="201" t="s">
        <v>411</v>
      </c>
    </row>
    <row r="15" spans="1:12" s="209" customFormat="1" ht="136.80000000000001" x14ac:dyDescent="0.25">
      <c r="A15" s="204">
        <v>4</v>
      </c>
      <c r="B15" s="213" t="s">
        <v>818</v>
      </c>
      <c r="C15" s="154" t="s">
        <v>438</v>
      </c>
      <c r="D15" s="212" t="s">
        <v>469</v>
      </c>
      <c r="E15" s="183">
        <v>100000</v>
      </c>
      <c r="F15" s="183">
        <v>100000</v>
      </c>
      <c r="G15" s="183">
        <v>100000</v>
      </c>
      <c r="H15" s="183">
        <v>100000</v>
      </c>
      <c r="I15" s="183">
        <v>100000</v>
      </c>
      <c r="J15" s="33" t="s">
        <v>468</v>
      </c>
      <c r="K15" s="154" t="s">
        <v>437</v>
      </c>
      <c r="L15" s="201" t="s">
        <v>411</v>
      </c>
    </row>
    <row r="16" spans="1:12" s="209" customFormat="1" ht="136.80000000000001" x14ac:dyDescent="0.25">
      <c r="A16" s="94">
        <v>5</v>
      </c>
      <c r="B16" s="184" t="s">
        <v>819</v>
      </c>
      <c r="C16" s="154" t="s">
        <v>467</v>
      </c>
      <c r="D16" s="154" t="s">
        <v>466</v>
      </c>
      <c r="E16" s="183">
        <v>150000</v>
      </c>
      <c r="F16" s="183">
        <v>150000</v>
      </c>
      <c r="G16" s="183">
        <v>150000</v>
      </c>
      <c r="H16" s="183">
        <v>150000</v>
      </c>
      <c r="I16" s="183">
        <v>150000</v>
      </c>
      <c r="J16" s="33" t="s">
        <v>465</v>
      </c>
      <c r="K16" s="154" t="s">
        <v>464</v>
      </c>
      <c r="L16" s="201" t="s">
        <v>411</v>
      </c>
    </row>
    <row r="17" spans="1:12" s="205" customFormat="1" ht="130.19999999999999" x14ac:dyDescent="0.25">
      <c r="A17" s="204">
        <v>6</v>
      </c>
      <c r="B17" s="184" t="s">
        <v>820</v>
      </c>
      <c r="C17" s="211" t="s">
        <v>463</v>
      </c>
      <c r="D17" s="211" t="s">
        <v>462</v>
      </c>
      <c r="E17" s="175">
        <v>243984</v>
      </c>
      <c r="F17" s="175">
        <v>243984</v>
      </c>
      <c r="G17" s="175">
        <v>243984</v>
      </c>
      <c r="H17" s="175">
        <v>243984</v>
      </c>
      <c r="I17" s="175">
        <v>243984</v>
      </c>
      <c r="J17" s="33" t="s">
        <v>458</v>
      </c>
      <c r="K17" s="211" t="s">
        <v>461</v>
      </c>
      <c r="L17" s="201" t="s">
        <v>411</v>
      </c>
    </row>
    <row r="18" spans="1:12" s="205" customFormat="1" ht="130.19999999999999" x14ac:dyDescent="0.25">
      <c r="A18" s="94">
        <v>7</v>
      </c>
      <c r="B18" s="184" t="s">
        <v>903</v>
      </c>
      <c r="C18" s="211" t="s">
        <v>460</v>
      </c>
      <c r="D18" s="211" t="s">
        <v>459</v>
      </c>
      <c r="E18" s="175">
        <v>191620</v>
      </c>
      <c r="F18" s="175">
        <v>191620</v>
      </c>
      <c r="G18" s="175">
        <v>191620</v>
      </c>
      <c r="H18" s="175">
        <v>191620</v>
      </c>
      <c r="I18" s="175">
        <v>191620</v>
      </c>
      <c r="J18" s="33" t="s">
        <v>458</v>
      </c>
      <c r="K18" s="211" t="s">
        <v>457</v>
      </c>
      <c r="L18" s="201" t="s">
        <v>411</v>
      </c>
    </row>
    <row r="19" spans="1:12" s="205" customFormat="1" ht="393.6" x14ac:dyDescent="0.25">
      <c r="A19" s="204">
        <v>8</v>
      </c>
      <c r="B19" s="208" t="s">
        <v>712</v>
      </c>
      <c r="C19" s="422" t="s">
        <v>452</v>
      </c>
      <c r="D19" s="422" t="s">
        <v>711</v>
      </c>
      <c r="E19" s="423">
        <v>113000</v>
      </c>
      <c r="F19" s="423">
        <v>113000</v>
      </c>
      <c r="G19" s="423">
        <v>113000</v>
      </c>
      <c r="H19" s="423">
        <v>113000</v>
      </c>
      <c r="I19" s="423">
        <v>113000</v>
      </c>
      <c r="J19" s="207" t="s">
        <v>710</v>
      </c>
      <c r="K19" s="422" t="s">
        <v>451</v>
      </c>
      <c r="L19" s="201" t="s">
        <v>411</v>
      </c>
    </row>
    <row r="20" spans="1:12" s="2" customFormat="1" ht="98.4" x14ac:dyDescent="0.25">
      <c r="A20" s="94">
        <v>9</v>
      </c>
      <c r="B20" s="184" t="s">
        <v>821</v>
      </c>
      <c r="C20" s="202" t="s">
        <v>450</v>
      </c>
      <c r="D20" s="154" t="s">
        <v>449</v>
      </c>
      <c r="E20" s="183">
        <v>504000</v>
      </c>
      <c r="F20" s="183">
        <v>504000</v>
      </c>
      <c r="G20" s="183">
        <v>504000</v>
      </c>
      <c r="H20" s="183">
        <v>504000</v>
      </c>
      <c r="I20" s="183">
        <v>504000</v>
      </c>
      <c r="J20" s="33" t="s">
        <v>448</v>
      </c>
      <c r="K20" s="202" t="s">
        <v>447</v>
      </c>
      <c r="L20" s="201" t="s">
        <v>411</v>
      </c>
    </row>
    <row r="21" spans="1:12" s="2" customFormat="1" ht="123" x14ac:dyDescent="0.25">
      <c r="A21" s="204">
        <v>10</v>
      </c>
      <c r="B21" s="184" t="s">
        <v>822</v>
      </c>
      <c r="C21" s="154" t="s">
        <v>446</v>
      </c>
      <c r="D21" s="203" t="s">
        <v>442</v>
      </c>
      <c r="E21" s="183">
        <v>50000</v>
      </c>
      <c r="F21" s="183">
        <v>50000</v>
      </c>
      <c r="G21" s="183">
        <v>50000</v>
      </c>
      <c r="H21" s="183">
        <v>50000</v>
      </c>
      <c r="I21" s="183">
        <v>50000</v>
      </c>
      <c r="J21" s="33" t="s">
        <v>445</v>
      </c>
      <c r="K21" s="154" t="s">
        <v>444</v>
      </c>
      <c r="L21" s="201" t="s">
        <v>411</v>
      </c>
    </row>
    <row r="22" spans="1:12" s="2" customFormat="1" ht="98.4" x14ac:dyDescent="0.25">
      <c r="A22" s="94">
        <v>11</v>
      </c>
      <c r="B22" s="184" t="s">
        <v>823</v>
      </c>
      <c r="C22" s="202" t="s">
        <v>443</v>
      </c>
      <c r="D22" s="154" t="s">
        <v>442</v>
      </c>
      <c r="E22" s="183">
        <v>15000</v>
      </c>
      <c r="F22" s="183">
        <v>15000</v>
      </c>
      <c r="G22" s="183">
        <v>15000</v>
      </c>
      <c r="H22" s="183">
        <v>15000</v>
      </c>
      <c r="I22" s="183">
        <v>15000</v>
      </c>
      <c r="J22" s="33" t="s">
        <v>441</v>
      </c>
      <c r="K22" s="202" t="s">
        <v>440</v>
      </c>
      <c r="L22" s="201" t="s">
        <v>411</v>
      </c>
    </row>
    <row r="23" spans="1:12" x14ac:dyDescent="0.65">
      <c r="A23" s="199"/>
      <c r="B23" s="198" t="s">
        <v>896</v>
      </c>
      <c r="C23" s="462"/>
      <c r="D23" s="196"/>
      <c r="E23" s="197">
        <f>SUM(E12:E22)</f>
        <v>2032104</v>
      </c>
      <c r="F23" s="197">
        <f t="shared" ref="F23:I23" si="0">SUM(F12:F22)</f>
        <v>2032104</v>
      </c>
      <c r="G23" s="197">
        <f t="shared" si="0"/>
        <v>2032104</v>
      </c>
      <c r="H23" s="197">
        <f t="shared" si="0"/>
        <v>2032104</v>
      </c>
      <c r="I23" s="197">
        <f t="shared" si="0"/>
        <v>2032104</v>
      </c>
      <c r="J23" s="197"/>
      <c r="K23" s="196"/>
      <c r="L23" s="196"/>
    </row>
    <row r="24" spans="1:12" x14ac:dyDescent="0.65">
      <c r="A24" s="195"/>
    </row>
    <row r="25" spans="1:12" hidden="1" x14ac:dyDescent="0.65">
      <c r="A25" s="195"/>
      <c r="E25" s="191">
        <f>COUNT(E12:E22)</f>
        <v>11</v>
      </c>
      <c r="F25" s="191">
        <f t="shared" ref="F25:I25" si="1">COUNT(F12:F22)</f>
        <v>11</v>
      </c>
      <c r="G25" s="191">
        <f t="shared" si="1"/>
        <v>11</v>
      </c>
      <c r="H25" s="191">
        <f t="shared" si="1"/>
        <v>11</v>
      </c>
      <c r="I25" s="191">
        <f t="shared" si="1"/>
        <v>11</v>
      </c>
    </row>
    <row r="26" spans="1:12" hidden="1" x14ac:dyDescent="0.65">
      <c r="A26" s="195"/>
    </row>
    <row r="27" spans="1:12" hidden="1" x14ac:dyDescent="0.65"/>
    <row r="28" spans="1:12" hidden="1" x14ac:dyDescent="0.65"/>
    <row r="29" spans="1:12" hidden="1" x14ac:dyDescent="0.65"/>
    <row r="30" spans="1:12" s="495" customFormat="1" ht="123" hidden="1" x14ac:dyDescent="0.65">
      <c r="A30" s="497">
        <v>1</v>
      </c>
      <c r="B30" s="488" t="s">
        <v>734</v>
      </c>
      <c r="C30" s="499" t="s">
        <v>733</v>
      </c>
      <c r="D30" s="491" t="s">
        <v>732</v>
      </c>
      <c r="E30" s="501" t="s">
        <v>5</v>
      </c>
      <c r="F30" s="492" t="s">
        <v>5</v>
      </c>
      <c r="G30" s="501">
        <v>500000</v>
      </c>
      <c r="H30" s="492" t="s">
        <v>5</v>
      </c>
      <c r="I30" s="492" t="s">
        <v>5</v>
      </c>
      <c r="J30" s="502" t="s">
        <v>731</v>
      </c>
      <c r="K30" s="499" t="s">
        <v>730</v>
      </c>
      <c r="L30" s="511" t="s">
        <v>439</v>
      </c>
    </row>
    <row r="31" spans="1:12" hidden="1" x14ac:dyDescent="0.65"/>
    <row r="32" spans="1:12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  <row r="94" hidden="1" x14ac:dyDescent="0.65"/>
    <row r="95" hidden="1" x14ac:dyDescent="0.65"/>
    <row r="96" hidden="1" x14ac:dyDescent="0.65"/>
  </sheetData>
  <mergeCells count="8">
    <mergeCell ref="L9:L11"/>
    <mergeCell ref="J9:J11"/>
    <mergeCell ref="K9:K11"/>
    <mergeCell ref="A9:A11"/>
    <mergeCell ref="B9:B11"/>
    <mergeCell ref="C9:C11"/>
    <mergeCell ref="E9:I9"/>
    <mergeCell ref="D9:D11"/>
  </mergeCells>
  <printOptions horizontalCentered="1"/>
  <pageMargins left="0.47244094488188981" right="0.23622047244094491" top="0.98425196850393704" bottom="0.59055118110236227" header="0.19685039370078741" footer="0.39370078740157483"/>
  <pageSetup paperSize="9" scale="80" firstPageNumber="78" orientation="landscape" useFirstPageNumber="1" r:id="rId1"/>
  <headerFooter alignWithMargins="0">
    <oddFooter>&amp;R&amp;"Arial,ตัวหนา"&amp;18&amp;P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46"/>
  <sheetViews>
    <sheetView showGridLines="0" zoomScale="55" zoomScaleNormal="55" zoomScaleSheetLayoutView="100" workbookViewId="0">
      <selection activeCell="A15" sqref="A15:XFD46"/>
    </sheetView>
  </sheetViews>
  <sheetFormatPr defaultColWidth="9.109375" defaultRowHeight="22.8" x14ac:dyDescent="0.65"/>
  <cols>
    <col min="1" max="1" width="5.6640625" style="192" customWidth="1"/>
    <col min="2" max="3" width="21.6640625" style="194" customWidth="1"/>
    <col min="4" max="4" width="25" style="193" customWidth="1"/>
    <col min="5" max="9" width="10.109375" style="191" customWidth="1"/>
    <col min="10" max="10" width="10.6640625" style="191" customWidth="1"/>
    <col min="11" max="12" width="16" style="193" customWidth="1"/>
    <col min="13" max="16384" width="9.109375" style="190"/>
  </cols>
  <sheetData>
    <row r="1" spans="1:12" s="1" customFormat="1" x14ac:dyDescent="0.65">
      <c r="A1" s="5"/>
      <c r="B1" s="11"/>
      <c r="C1" s="11"/>
      <c r="D1" s="7"/>
      <c r="E1" s="8"/>
      <c r="F1" s="8"/>
      <c r="G1" s="8"/>
      <c r="H1" s="8"/>
      <c r="I1" s="8"/>
      <c r="J1" s="8"/>
      <c r="K1" s="7"/>
      <c r="L1" s="75" t="s">
        <v>117</v>
      </c>
    </row>
    <row r="2" spans="1:12" s="68" customFormat="1" x14ac:dyDescent="0.65">
      <c r="A2" s="72" t="s">
        <v>118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s="68" customFormat="1" x14ac:dyDescent="0.65">
      <c r="A3" s="72" t="s">
        <v>771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s="68" customFormat="1" x14ac:dyDescent="0.65">
      <c r="A4" s="72" t="s">
        <v>116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22" customFormat="1" x14ac:dyDescent="0.65">
      <c r="A5" s="224" t="s">
        <v>904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</row>
    <row r="6" spans="1:12" s="222" customFormat="1" x14ac:dyDescent="0.65">
      <c r="A6" s="224" t="s">
        <v>905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</row>
    <row r="7" spans="1:12" x14ac:dyDescent="0.65">
      <c r="A7" s="219" t="s">
        <v>480</v>
      </c>
      <c r="B7" s="221"/>
      <c r="C7" s="221"/>
      <c r="D7" s="220"/>
      <c r="E7" s="218"/>
      <c r="F7" s="218"/>
      <c r="G7" s="218"/>
      <c r="H7" s="218"/>
      <c r="I7" s="218"/>
      <c r="J7" s="218"/>
      <c r="K7" s="220"/>
      <c r="L7" s="220"/>
    </row>
    <row r="8" spans="1:12" x14ac:dyDescent="0.65">
      <c r="A8" s="101">
        <v>6.2</v>
      </c>
      <c r="B8" s="660" t="s">
        <v>851</v>
      </c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s="87" customFormat="1" x14ac:dyDescent="0.65">
      <c r="A9" s="712" t="s">
        <v>111</v>
      </c>
      <c r="B9" s="714" t="s">
        <v>14</v>
      </c>
      <c r="C9" s="714" t="s">
        <v>109</v>
      </c>
      <c r="D9" s="684" t="s">
        <v>785</v>
      </c>
      <c r="E9" s="715" t="s">
        <v>108</v>
      </c>
      <c r="F9" s="716"/>
      <c r="G9" s="716"/>
      <c r="H9" s="716"/>
      <c r="I9" s="716"/>
      <c r="J9" s="709" t="s">
        <v>107</v>
      </c>
      <c r="K9" s="706" t="s">
        <v>106</v>
      </c>
      <c r="L9" s="706" t="s">
        <v>104</v>
      </c>
    </row>
    <row r="10" spans="1:12" s="87" customFormat="1" x14ac:dyDescent="0.65">
      <c r="A10" s="712"/>
      <c r="B10" s="714"/>
      <c r="C10" s="714"/>
      <c r="D10" s="685"/>
      <c r="E10" s="18" t="s">
        <v>772</v>
      </c>
      <c r="F10" s="17" t="s">
        <v>773</v>
      </c>
      <c r="G10" s="17" t="s">
        <v>774</v>
      </c>
      <c r="H10" s="17" t="s">
        <v>775</v>
      </c>
      <c r="I10" s="17" t="s">
        <v>776</v>
      </c>
      <c r="J10" s="710"/>
      <c r="K10" s="707"/>
      <c r="L10" s="707"/>
    </row>
    <row r="11" spans="1:12" s="87" customFormat="1" x14ac:dyDescent="0.65">
      <c r="A11" s="713"/>
      <c r="B11" s="714"/>
      <c r="C11" s="714"/>
      <c r="D11" s="686"/>
      <c r="E11" s="216" t="s">
        <v>97</v>
      </c>
      <c r="F11" s="215" t="s">
        <v>97</v>
      </c>
      <c r="G11" s="215" t="s">
        <v>97</v>
      </c>
      <c r="H11" s="215" t="s">
        <v>97</v>
      </c>
      <c r="I11" s="215" t="s">
        <v>97</v>
      </c>
      <c r="J11" s="711"/>
      <c r="K11" s="708"/>
      <c r="L11" s="708"/>
    </row>
    <row r="12" spans="1:12" s="209" customFormat="1" ht="111.6" x14ac:dyDescent="0.25">
      <c r="A12" s="204">
        <v>1</v>
      </c>
      <c r="B12" s="184" t="s">
        <v>757</v>
      </c>
      <c r="C12" s="210" t="s">
        <v>456</v>
      </c>
      <c r="D12" s="210" t="s">
        <v>455</v>
      </c>
      <c r="E12" s="183">
        <v>500000</v>
      </c>
      <c r="F12" s="183">
        <v>500000</v>
      </c>
      <c r="G12" s="183">
        <v>500000</v>
      </c>
      <c r="H12" s="183">
        <v>500000</v>
      </c>
      <c r="I12" s="183">
        <v>500000</v>
      </c>
      <c r="J12" s="33" t="s">
        <v>454</v>
      </c>
      <c r="K12" s="210" t="s">
        <v>453</v>
      </c>
      <c r="L12" s="201" t="s">
        <v>411</v>
      </c>
    </row>
    <row r="13" spans="1:12" x14ac:dyDescent="0.65">
      <c r="A13" s="199"/>
      <c r="B13" s="198" t="s">
        <v>389</v>
      </c>
      <c r="C13" s="462"/>
      <c r="D13" s="196"/>
      <c r="E13" s="197">
        <f>SUM(E12:E12)</f>
        <v>500000</v>
      </c>
      <c r="F13" s="197">
        <f>SUM(F12:F12)</f>
        <v>500000</v>
      </c>
      <c r="G13" s="197">
        <f>SUM(G12:G12)</f>
        <v>500000</v>
      </c>
      <c r="H13" s="197">
        <f>SUM(H12:H12)</f>
        <v>500000</v>
      </c>
      <c r="I13" s="197">
        <f>SUM(I12:I12)</f>
        <v>500000</v>
      </c>
      <c r="J13" s="197"/>
      <c r="K13" s="196"/>
      <c r="L13" s="196"/>
    </row>
    <row r="14" spans="1:12" x14ac:dyDescent="0.65">
      <c r="A14" s="195"/>
    </row>
    <row r="15" spans="1:12" hidden="1" x14ac:dyDescent="0.65">
      <c r="A15" s="195"/>
      <c r="E15" s="191">
        <f>COUNT(E12:E12)</f>
        <v>1</v>
      </c>
      <c r="F15" s="191">
        <f>COUNT(F12:F12)</f>
        <v>1</v>
      </c>
      <c r="G15" s="191">
        <f>COUNT(G12:G12)</f>
        <v>1</v>
      </c>
      <c r="H15" s="191">
        <f>COUNT(H12:H12)</f>
        <v>1</v>
      </c>
      <c r="I15" s="191">
        <f>COUNT(I12:I12)</f>
        <v>1</v>
      </c>
    </row>
    <row r="16" spans="1:12" hidden="1" x14ac:dyDescent="0.65">
      <c r="A16" s="195"/>
    </row>
    <row r="17" spans="1:12" hidden="1" x14ac:dyDescent="0.65"/>
    <row r="18" spans="1:12" hidden="1" x14ac:dyDescent="0.65"/>
    <row r="19" spans="1:12" hidden="1" x14ac:dyDescent="0.65"/>
    <row r="20" spans="1:12" s="495" customFormat="1" ht="123" hidden="1" x14ac:dyDescent="0.65">
      <c r="A20" s="497">
        <v>1</v>
      </c>
      <c r="B20" s="488" t="s">
        <v>734</v>
      </c>
      <c r="C20" s="499" t="s">
        <v>733</v>
      </c>
      <c r="D20" s="491" t="s">
        <v>732</v>
      </c>
      <c r="E20" s="501" t="s">
        <v>5</v>
      </c>
      <c r="F20" s="492" t="s">
        <v>5</v>
      </c>
      <c r="G20" s="501">
        <v>500000</v>
      </c>
      <c r="H20" s="492" t="s">
        <v>5</v>
      </c>
      <c r="I20" s="492" t="s">
        <v>5</v>
      </c>
      <c r="J20" s="502" t="s">
        <v>731</v>
      </c>
      <c r="K20" s="499" t="s">
        <v>730</v>
      </c>
      <c r="L20" s="511" t="s">
        <v>439</v>
      </c>
    </row>
    <row r="21" spans="1:12" hidden="1" x14ac:dyDescent="0.65"/>
    <row r="22" spans="1:12" hidden="1" x14ac:dyDescent="0.65"/>
    <row r="23" spans="1:12" hidden="1" x14ac:dyDescent="0.65"/>
    <row r="24" spans="1:12" hidden="1" x14ac:dyDescent="0.65"/>
    <row r="25" spans="1:12" hidden="1" x14ac:dyDescent="0.65"/>
    <row r="26" spans="1:12" hidden="1" x14ac:dyDescent="0.65"/>
    <row r="27" spans="1:12" hidden="1" x14ac:dyDescent="0.65"/>
    <row r="28" spans="1:12" hidden="1" x14ac:dyDescent="0.65"/>
    <row r="29" spans="1:12" hidden="1" x14ac:dyDescent="0.65"/>
    <row r="30" spans="1:12" hidden="1" x14ac:dyDescent="0.65"/>
    <row r="31" spans="1:12" hidden="1" x14ac:dyDescent="0.65"/>
    <row r="32" spans="1:12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</sheetData>
  <mergeCells count="8">
    <mergeCell ref="K9:K11"/>
    <mergeCell ref="L9:L11"/>
    <mergeCell ref="A9:A11"/>
    <mergeCell ref="B9:B11"/>
    <mergeCell ref="C9:C11"/>
    <mergeCell ref="D9:D11"/>
    <mergeCell ref="E9:I9"/>
    <mergeCell ref="J9:J11"/>
  </mergeCells>
  <printOptions horizontalCentered="1"/>
  <pageMargins left="0.47244094488188981" right="0.23622047244094491" top="0.98425196850393704" bottom="0.59055118110236227" header="0.19685039370078741" footer="0.39370078740157483"/>
  <pageSetup paperSize="9" scale="80" firstPageNumber="83" orientation="landscape" useFirstPageNumber="1" r:id="rId1"/>
  <headerFooter alignWithMargins="0">
    <oddFooter>&amp;R&amp;"Arial,ตัวหนา"&amp;18&amp;P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40"/>
  <sheetViews>
    <sheetView showGridLines="0" zoomScale="55" zoomScaleNormal="55" zoomScaleSheetLayoutView="100" workbookViewId="0">
      <selection activeCell="A26" sqref="A26:XFD40"/>
    </sheetView>
  </sheetViews>
  <sheetFormatPr defaultColWidth="9.109375" defaultRowHeight="22.8" x14ac:dyDescent="0.65"/>
  <cols>
    <col min="1" max="1" width="5.6640625" style="5" customWidth="1"/>
    <col min="2" max="2" width="27.6640625" style="11" customWidth="1"/>
    <col min="3" max="3" width="20.5546875" style="11" customWidth="1"/>
    <col min="4" max="4" width="19.5546875" style="7" customWidth="1"/>
    <col min="5" max="9" width="10.109375" style="8" customWidth="1"/>
    <col min="10" max="10" width="11" style="8" customWidth="1"/>
    <col min="11" max="12" width="15" style="7" customWidth="1"/>
    <col min="13" max="16384" width="9.109375" style="1"/>
  </cols>
  <sheetData>
    <row r="1" spans="1:12" x14ac:dyDescent="0.65">
      <c r="L1" s="75" t="s">
        <v>117</v>
      </c>
    </row>
    <row r="2" spans="1:12" s="68" customFormat="1" x14ac:dyDescent="0.65">
      <c r="A2" s="72" t="s">
        <v>118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s="68" customFormat="1" x14ac:dyDescent="0.65">
      <c r="A3" s="72" t="s">
        <v>771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s="68" customFormat="1" x14ac:dyDescent="0.65">
      <c r="A4" s="72" t="s">
        <v>116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68" customFormat="1" x14ac:dyDescent="0.65">
      <c r="A5" s="70" t="s">
        <v>912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s="68" customFormat="1" x14ac:dyDescent="0.65">
      <c r="A6" s="70" t="s">
        <v>913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x14ac:dyDescent="0.65">
      <c r="A7" s="103" t="s">
        <v>523</v>
      </c>
      <c r="B7" s="67"/>
      <c r="C7" s="67"/>
      <c r="D7" s="63"/>
      <c r="E7" s="65"/>
      <c r="F7" s="65"/>
      <c r="G7" s="65"/>
      <c r="H7" s="65"/>
      <c r="I7" s="65"/>
      <c r="J7" s="65"/>
      <c r="K7" s="63"/>
      <c r="L7" s="63"/>
    </row>
    <row r="8" spans="1:12" x14ac:dyDescent="0.65">
      <c r="A8" s="101">
        <v>7.1</v>
      </c>
      <c r="B8" s="60" t="s">
        <v>395</v>
      </c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s="6" customFormat="1" ht="19.5" customHeight="1" x14ac:dyDescent="0.65">
      <c r="A9" s="697" t="s">
        <v>111</v>
      </c>
      <c r="B9" s="687" t="s">
        <v>14</v>
      </c>
      <c r="C9" s="687" t="s">
        <v>109</v>
      </c>
      <c r="D9" s="684" t="s">
        <v>785</v>
      </c>
      <c r="E9" s="699" t="s">
        <v>108</v>
      </c>
      <c r="F9" s="700"/>
      <c r="G9" s="700"/>
      <c r="H9" s="700"/>
      <c r="I9" s="700"/>
      <c r="J9" s="688" t="s">
        <v>107</v>
      </c>
      <c r="K9" s="684" t="s">
        <v>106</v>
      </c>
      <c r="L9" s="684" t="s">
        <v>104</v>
      </c>
    </row>
    <row r="10" spans="1:12" s="6" customFormat="1" ht="19.5" customHeight="1" x14ac:dyDescent="0.65">
      <c r="A10" s="697"/>
      <c r="B10" s="687"/>
      <c r="C10" s="687"/>
      <c r="D10" s="685"/>
      <c r="E10" s="18" t="s">
        <v>772</v>
      </c>
      <c r="F10" s="17" t="s">
        <v>773</v>
      </c>
      <c r="G10" s="17" t="s">
        <v>774</v>
      </c>
      <c r="H10" s="17" t="s">
        <v>775</v>
      </c>
      <c r="I10" s="17" t="s">
        <v>776</v>
      </c>
      <c r="J10" s="695"/>
      <c r="K10" s="685"/>
      <c r="L10" s="685"/>
    </row>
    <row r="11" spans="1:12" s="6" customFormat="1" x14ac:dyDescent="0.65">
      <c r="A11" s="698"/>
      <c r="B11" s="687"/>
      <c r="C11" s="687"/>
      <c r="D11" s="686"/>
      <c r="E11" s="58" t="s">
        <v>97</v>
      </c>
      <c r="F11" s="57" t="s">
        <v>97</v>
      </c>
      <c r="G11" s="57" t="s">
        <v>97</v>
      </c>
      <c r="H11" s="57" t="s">
        <v>97</v>
      </c>
      <c r="I11" s="57" t="s">
        <v>97</v>
      </c>
      <c r="J11" s="696"/>
      <c r="K11" s="686"/>
      <c r="L11" s="686"/>
    </row>
    <row r="12" spans="1:12" s="2" customFormat="1" ht="84" x14ac:dyDescent="0.25">
      <c r="A12" s="229">
        <v>1</v>
      </c>
      <c r="B12" s="236" t="s">
        <v>809</v>
      </c>
      <c r="C12" s="238" t="s">
        <v>516</v>
      </c>
      <c r="D12" s="238" t="s">
        <v>515</v>
      </c>
      <c r="E12" s="237">
        <v>400000</v>
      </c>
      <c r="F12" s="237">
        <v>400000</v>
      </c>
      <c r="G12" s="237">
        <v>400000</v>
      </c>
      <c r="H12" s="237">
        <v>400000</v>
      </c>
      <c r="I12" s="237">
        <v>400000</v>
      </c>
      <c r="J12" s="33" t="s">
        <v>514</v>
      </c>
      <c r="K12" s="238" t="s">
        <v>513</v>
      </c>
      <c r="L12" s="230" t="s">
        <v>510</v>
      </c>
    </row>
    <row r="13" spans="1:12" ht="93" x14ac:dyDescent="0.65">
      <c r="A13" s="229">
        <v>2</v>
      </c>
      <c r="B13" s="186" t="s">
        <v>725</v>
      </c>
      <c r="C13" s="233" t="s">
        <v>724</v>
      </c>
      <c r="D13" s="154" t="s">
        <v>723</v>
      </c>
      <c r="E13" s="151">
        <v>20000</v>
      </c>
      <c r="F13" s="151">
        <v>20000</v>
      </c>
      <c r="G13" s="151">
        <v>20000</v>
      </c>
      <c r="H13" s="151">
        <v>20000</v>
      </c>
      <c r="I13" s="151">
        <v>20000</v>
      </c>
      <c r="J13" s="33" t="s">
        <v>722</v>
      </c>
      <c r="K13" s="156" t="s">
        <v>721</v>
      </c>
      <c r="L13" s="230" t="s">
        <v>510</v>
      </c>
    </row>
    <row r="14" spans="1:12" ht="74.400000000000006" x14ac:dyDescent="0.65">
      <c r="A14" s="229">
        <v>3</v>
      </c>
      <c r="B14" s="186" t="s">
        <v>720</v>
      </c>
      <c r="C14" s="233" t="s">
        <v>719</v>
      </c>
      <c r="D14" s="154" t="s">
        <v>718</v>
      </c>
      <c r="E14" s="151">
        <v>10000</v>
      </c>
      <c r="F14" s="151">
        <v>10000</v>
      </c>
      <c r="G14" s="151">
        <v>10000</v>
      </c>
      <c r="H14" s="151">
        <v>10000</v>
      </c>
      <c r="I14" s="151">
        <v>10000</v>
      </c>
      <c r="J14" s="33" t="s">
        <v>512</v>
      </c>
      <c r="K14" s="156" t="s">
        <v>511</v>
      </c>
      <c r="L14" s="230" t="s">
        <v>510</v>
      </c>
    </row>
    <row r="15" spans="1:12" ht="148.80000000000001" x14ac:dyDescent="0.65">
      <c r="A15" s="229">
        <v>4</v>
      </c>
      <c r="B15" s="186" t="s">
        <v>897</v>
      </c>
      <c r="C15" s="233" t="s">
        <v>717</v>
      </c>
      <c r="D15" s="424" t="s">
        <v>716</v>
      </c>
      <c r="E15" s="151">
        <v>20000</v>
      </c>
      <c r="F15" s="151">
        <v>20000</v>
      </c>
      <c r="G15" s="151">
        <v>20000</v>
      </c>
      <c r="H15" s="151">
        <v>20000</v>
      </c>
      <c r="I15" s="151">
        <v>20000</v>
      </c>
      <c r="J15" s="33" t="s">
        <v>715</v>
      </c>
      <c r="K15" s="154" t="s">
        <v>714</v>
      </c>
      <c r="L15" s="230" t="s">
        <v>510</v>
      </c>
    </row>
    <row r="16" spans="1:12" s="2" customFormat="1" ht="172.2" x14ac:dyDescent="0.25">
      <c r="A16" s="229">
        <v>5</v>
      </c>
      <c r="B16" s="236" t="s">
        <v>810</v>
      </c>
      <c r="C16" s="235" t="s">
        <v>508</v>
      </c>
      <c r="D16" s="231" t="s">
        <v>509</v>
      </c>
      <c r="E16" s="95">
        <v>400000</v>
      </c>
      <c r="F16" s="95">
        <v>400000</v>
      </c>
      <c r="G16" s="95">
        <v>400000</v>
      </c>
      <c r="H16" s="95">
        <v>400000</v>
      </c>
      <c r="I16" s="95">
        <v>400000</v>
      </c>
      <c r="J16" s="33" t="s">
        <v>506</v>
      </c>
      <c r="K16" s="234" t="s">
        <v>505</v>
      </c>
      <c r="L16" s="226" t="s">
        <v>481</v>
      </c>
    </row>
    <row r="17" spans="1:12" ht="147.6" x14ac:dyDescent="0.65">
      <c r="A17" s="229">
        <v>6</v>
      </c>
      <c r="B17" s="236" t="s">
        <v>811</v>
      </c>
      <c r="C17" s="235" t="s">
        <v>508</v>
      </c>
      <c r="D17" s="231" t="s">
        <v>509</v>
      </c>
      <c r="E17" s="95">
        <v>20000</v>
      </c>
      <c r="F17" s="95">
        <v>20000</v>
      </c>
      <c r="G17" s="95">
        <v>20000</v>
      </c>
      <c r="H17" s="95">
        <v>20000</v>
      </c>
      <c r="I17" s="95">
        <v>20000</v>
      </c>
      <c r="J17" s="33" t="s">
        <v>506</v>
      </c>
      <c r="K17" s="234" t="s">
        <v>505</v>
      </c>
      <c r="L17" s="226" t="s">
        <v>481</v>
      </c>
    </row>
    <row r="18" spans="1:12" ht="91.2" x14ac:dyDescent="0.65">
      <c r="A18" s="229">
        <v>7</v>
      </c>
      <c r="B18" s="236" t="s">
        <v>843</v>
      </c>
      <c r="C18" s="235" t="s">
        <v>508</v>
      </c>
      <c r="D18" s="231" t="s">
        <v>507</v>
      </c>
      <c r="E18" s="95">
        <v>100000</v>
      </c>
      <c r="F18" s="95">
        <v>100000</v>
      </c>
      <c r="G18" s="95">
        <v>100000</v>
      </c>
      <c r="H18" s="95">
        <v>100000</v>
      </c>
      <c r="I18" s="95">
        <v>100000</v>
      </c>
      <c r="J18" s="33" t="s">
        <v>506</v>
      </c>
      <c r="K18" s="234" t="s">
        <v>505</v>
      </c>
      <c r="L18" s="226" t="s">
        <v>481</v>
      </c>
    </row>
    <row r="19" spans="1:12" s="2" customFormat="1" ht="136.80000000000001" x14ac:dyDescent="0.25">
      <c r="A19" s="229">
        <v>8</v>
      </c>
      <c r="B19" s="186" t="s">
        <v>814</v>
      </c>
      <c r="C19" s="233" t="s">
        <v>503</v>
      </c>
      <c r="D19" s="154" t="s">
        <v>502</v>
      </c>
      <c r="E19" s="151">
        <v>50000</v>
      </c>
      <c r="F19" s="151">
        <v>50000</v>
      </c>
      <c r="G19" s="151">
        <v>50000</v>
      </c>
      <c r="H19" s="151">
        <v>50000</v>
      </c>
      <c r="I19" s="151">
        <v>50000</v>
      </c>
      <c r="J19" s="33" t="s">
        <v>501</v>
      </c>
      <c r="K19" s="156" t="s">
        <v>500</v>
      </c>
      <c r="L19" s="226" t="s">
        <v>481</v>
      </c>
    </row>
    <row r="20" spans="1:12" s="2" customFormat="1" ht="294" x14ac:dyDescent="0.25">
      <c r="A20" s="229">
        <v>9</v>
      </c>
      <c r="B20" s="186" t="s">
        <v>812</v>
      </c>
      <c r="C20" s="233" t="s">
        <v>499</v>
      </c>
      <c r="D20" s="233" t="s">
        <v>498</v>
      </c>
      <c r="E20" s="225">
        <v>400000</v>
      </c>
      <c r="F20" s="225">
        <v>400000</v>
      </c>
      <c r="G20" s="225">
        <v>400000</v>
      </c>
      <c r="H20" s="225">
        <v>400000</v>
      </c>
      <c r="I20" s="225">
        <v>400000</v>
      </c>
      <c r="J20" s="228" t="s">
        <v>495</v>
      </c>
      <c r="K20" s="227" t="s">
        <v>494</v>
      </c>
      <c r="L20" s="226" t="s">
        <v>481</v>
      </c>
    </row>
    <row r="21" spans="1:12" s="2" customFormat="1" ht="294" x14ac:dyDescent="0.25">
      <c r="A21" s="229">
        <v>10</v>
      </c>
      <c r="B21" s="55" t="s">
        <v>813</v>
      </c>
      <c r="C21" s="233" t="s">
        <v>497</v>
      </c>
      <c r="D21" s="80" t="s">
        <v>496</v>
      </c>
      <c r="E21" s="88">
        <v>300000</v>
      </c>
      <c r="F21" s="88">
        <v>300000</v>
      </c>
      <c r="G21" s="88">
        <v>300000</v>
      </c>
      <c r="H21" s="88">
        <v>300000</v>
      </c>
      <c r="I21" s="88">
        <v>300000</v>
      </c>
      <c r="J21" s="228" t="s">
        <v>495</v>
      </c>
      <c r="K21" s="227" t="s">
        <v>494</v>
      </c>
      <c r="L21" s="226" t="s">
        <v>481</v>
      </c>
    </row>
    <row r="22" spans="1:12" s="2" customFormat="1" ht="105" x14ac:dyDescent="0.25">
      <c r="A22" s="229">
        <v>11</v>
      </c>
      <c r="B22" s="186" t="s">
        <v>713</v>
      </c>
      <c r="C22" s="227" t="s">
        <v>489</v>
      </c>
      <c r="D22" s="233" t="s">
        <v>801</v>
      </c>
      <c r="E22" s="225">
        <v>500000</v>
      </c>
      <c r="F22" s="225">
        <v>500000</v>
      </c>
      <c r="G22" s="225">
        <v>500000</v>
      </c>
      <c r="H22" s="225">
        <v>500000</v>
      </c>
      <c r="I22" s="225">
        <v>500000</v>
      </c>
      <c r="J22" s="424" t="s">
        <v>488</v>
      </c>
      <c r="K22" s="227" t="s">
        <v>487</v>
      </c>
      <c r="L22" s="226" t="s">
        <v>481</v>
      </c>
    </row>
    <row r="23" spans="1:12" ht="105" x14ac:dyDescent="0.65">
      <c r="A23" s="229">
        <v>12</v>
      </c>
      <c r="B23" s="16" t="s">
        <v>486</v>
      </c>
      <c r="C23" s="80" t="s">
        <v>485</v>
      </c>
      <c r="D23" s="16" t="s">
        <v>484</v>
      </c>
      <c r="E23" s="116">
        <v>500000</v>
      </c>
      <c r="F23" s="116">
        <v>500000</v>
      </c>
      <c r="G23" s="116">
        <v>500000</v>
      </c>
      <c r="H23" s="116">
        <v>500000</v>
      </c>
      <c r="I23" s="116">
        <v>500000</v>
      </c>
      <c r="J23" s="33" t="s">
        <v>483</v>
      </c>
      <c r="K23" s="14" t="s">
        <v>482</v>
      </c>
      <c r="L23" s="226" t="s">
        <v>481</v>
      </c>
    </row>
    <row r="24" spans="1:12" x14ac:dyDescent="0.65">
      <c r="A24" s="22"/>
      <c r="B24" s="398" t="s">
        <v>132</v>
      </c>
      <c r="C24" s="76"/>
      <c r="D24" s="20"/>
      <c r="E24" s="21">
        <f>SUM(E12:E23)</f>
        <v>2720000</v>
      </c>
      <c r="F24" s="21">
        <f t="shared" ref="F24:I24" si="0">SUM(F12:F23)</f>
        <v>2720000</v>
      </c>
      <c r="G24" s="21">
        <f t="shared" si="0"/>
        <v>2720000</v>
      </c>
      <c r="H24" s="21">
        <f t="shared" si="0"/>
        <v>2720000</v>
      </c>
      <c r="I24" s="21">
        <f t="shared" si="0"/>
        <v>2720000</v>
      </c>
      <c r="J24" s="21"/>
      <c r="K24" s="20"/>
      <c r="L24" s="20"/>
    </row>
    <row r="26" spans="1:12" hidden="1" x14ac:dyDescent="0.65">
      <c r="E26" s="8">
        <f>COUNT(E12:E23)</f>
        <v>12</v>
      </c>
      <c r="F26" s="8">
        <f t="shared" ref="F26:I26" si="1">COUNT(F12:F23)</f>
        <v>12</v>
      </c>
      <c r="G26" s="8">
        <f t="shared" si="1"/>
        <v>12</v>
      </c>
      <c r="H26" s="8">
        <f t="shared" si="1"/>
        <v>12</v>
      </c>
      <c r="I26" s="8">
        <f t="shared" si="1"/>
        <v>12</v>
      </c>
    </row>
    <row r="27" spans="1:12" hidden="1" x14ac:dyDescent="0.65"/>
    <row r="28" spans="1:12" hidden="1" x14ac:dyDescent="0.65"/>
    <row r="29" spans="1:12" s="505" customFormat="1" ht="86.4" hidden="1" x14ac:dyDescent="0.25">
      <c r="A29" s="544">
        <v>3</v>
      </c>
      <c r="B29" s="514" t="s">
        <v>795</v>
      </c>
      <c r="C29" s="515" t="s">
        <v>521</v>
      </c>
      <c r="D29" s="516" t="s">
        <v>522</v>
      </c>
      <c r="E29" s="517">
        <v>50000</v>
      </c>
      <c r="F29" s="517">
        <v>50000</v>
      </c>
      <c r="G29" s="517">
        <v>10000</v>
      </c>
      <c r="H29" s="517">
        <v>10000</v>
      </c>
      <c r="I29" s="517">
        <v>10000</v>
      </c>
      <c r="J29" s="545" t="s">
        <v>520</v>
      </c>
      <c r="K29" s="515" t="s">
        <v>519</v>
      </c>
      <c r="L29" s="546" t="s">
        <v>481</v>
      </c>
    </row>
    <row r="30" spans="1:12" s="505" customFormat="1" ht="114" hidden="1" x14ac:dyDescent="0.25">
      <c r="A30" s="544">
        <v>1</v>
      </c>
      <c r="B30" s="514" t="s">
        <v>751</v>
      </c>
      <c r="C30" s="516" t="s">
        <v>750</v>
      </c>
      <c r="D30" s="490" t="s">
        <v>749</v>
      </c>
      <c r="E30" s="549" t="s">
        <v>5</v>
      </c>
      <c r="F30" s="549" t="s">
        <v>5</v>
      </c>
      <c r="G30" s="549" t="s">
        <v>5</v>
      </c>
      <c r="H30" s="549">
        <f>53200*2</f>
        <v>106400</v>
      </c>
      <c r="I30" s="549" t="s">
        <v>5</v>
      </c>
      <c r="J30" s="512" t="s">
        <v>518</v>
      </c>
      <c r="K30" s="513" t="s">
        <v>517</v>
      </c>
      <c r="L30" s="546" t="s">
        <v>481</v>
      </c>
    </row>
    <row r="31" spans="1:12" s="505" customFormat="1" ht="105" hidden="1" x14ac:dyDescent="0.25">
      <c r="A31" s="544">
        <v>16</v>
      </c>
      <c r="B31" s="498" t="s">
        <v>800</v>
      </c>
      <c r="C31" s="491" t="s">
        <v>493</v>
      </c>
      <c r="D31" s="547" t="s">
        <v>492</v>
      </c>
      <c r="E31" s="548">
        <v>50000</v>
      </c>
      <c r="F31" s="548">
        <v>50000</v>
      </c>
      <c r="G31" s="548">
        <v>50000</v>
      </c>
      <c r="H31" s="548">
        <v>50000</v>
      </c>
      <c r="I31" s="548">
        <v>50000</v>
      </c>
      <c r="J31" s="545" t="s">
        <v>491</v>
      </c>
      <c r="K31" s="547" t="s">
        <v>490</v>
      </c>
      <c r="L31" s="546" t="s">
        <v>481</v>
      </c>
    </row>
    <row r="32" spans="1:12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</sheetData>
  <mergeCells count="8">
    <mergeCell ref="L9:L11"/>
    <mergeCell ref="A9:A11"/>
    <mergeCell ref="B9:B11"/>
    <mergeCell ref="C9:C11"/>
    <mergeCell ref="E9:I9"/>
    <mergeCell ref="J9:J11"/>
    <mergeCell ref="K9:K11"/>
    <mergeCell ref="D9:D11"/>
  </mergeCells>
  <printOptions horizontalCentered="1"/>
  <pageMargins left="0.47244094488188981" right="0.23622047244094491" top="0.9055118110236221" bottom="0.59055118110236227" header="0.19685039370078741" footer="0.31496062992125984"/>
  <pageSetup paperSize="9" scale="80" firstPageNumber="84" orientation="landscape" useFirstPageNumber="1" r:id="rId1"/>
  <headerFooter alignWithMargins="0">
    <oddFooter>&amp;R&amp;"Arial,ตัวหนา"&amp;18&amp;P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33"/>
  <sheetViews>
    <sheetView showGridLines="0" zoomScaleNormal="100" zoomScaleSheetLayoutView="100" workbookViewId="0">
      <selection activeCell="F6" sqref="F6"/>
    </sheetView>
  </sheetViews>
  <sheetFormatPr defaultColWidth="9.109375" defaultRowHeight="22.8" x14ac:dyDescent="0.65"/>
  <cols>
    <col min="1" max="2" width="4" style="329" customWidth="1"/>
    <col min="3" max="3" width="46" style="329" customWidth="1"/>
    <col min="4" max="4" width="24.109375" style="329" customWidth="1"/>
    <col min="5" max="5" width="9.109375" style="329"/>
    <col min="6" max="6" width="36.5546875" style="329" bestFit="1" customWidth="1"/>
    <col min="7" max="7" width="25.109375" style="329" bestFit="1" customWidth="1"/>
    <col min="8" max="16384" width="9.109375" style="329"/>
  </cols>
  <sheetData>
    <row r="2" spans="1:7" x14ac:dyDescent="0.65">
      <c r="A2" s="663" t="s">
        <v>111</v>
      </c>
      <c r="B2" s="663" t="s">
        <v>693</v>
      </c>
      <c r="C2" s="663"/>
      <c r="D2" s="663" t="s">
        <v>692</v>
      </c>
      <c r="E2" s="663" t="s">
        <v>670</v>
      </c>
      <c r="F2" s="663"/>
      <c r="G2" s="663" t="s">
        <v>104</v>
      </c>
    </row>
    <row r="3" spans="1:7" x14ac:dyDescent="0.65">
      <c r="A3" s="663"/>
      <c r="B3" s="663"/>
      <c r="C3" s="663"/>
      <c r="D3" s="663"/>
      <c r="E3" s="663"/>
      <c r="F3" s="663"/>
      <c r="G3" s="663"/>
    </row>
    <row r="4" spans="1:7" x14ac:dyDescent="0.65">
      <c r="A4" s="334">
        <v>1</v>
      </c>
      <c r="B4" s="337" t="s">
        <v>691</v>
      </c>
      <c r="C4" s="331"/>
      <c r="D4" s="331" t="s">
        <v>680</v>
      </c>
      <c r="E4" s="332">
        <v>1.1000000000000001</v>
      </c>
      <c r="F4" s="27" t="s">
        <v>112</v>
      </c>
      <c r="G4" s="331" t="s">
        <v>2</v>
      </c>
    </row>
    <row r="5" spans="1:7" x14ac:dyDescent="0.65">
      <c r="A5" s="334"/>
      <c r="B5" s="331"/>
      <c r="C5" s="331"/>
      <c r="D5" s="331" t="s">
        <v>673</v>
      </c>
      <c r="E5" s="332">
        <v>1.2</v>
      </c>
      <c r="F5" s="27" t="s">
        <v>125</v>
      </c>
      <c r="G5" s="331" t="s">
        <v>54</v>
      </c>
    </row>
    <row r="6" spans="1:7" x14ac:dyDescent="0.65">
      <c r="A6" s="334"/>
      <c r="B6" s="331"/>
      <c r="C6" s="331"/>
      <c r="D6" s="331" t="s">
        <v>676</v>
      </c>
      <c r="E6" s="332">
        <v>1.3</v>
      </c>
      <c r="F6" s="27" t="s">
        <v>126</v>
      </c>
      <c r="G6" s="331" t="s">
        <v>2</v>
      </c>
    </row>
    <row r="7" spans="1:7" x14ac:dyDescent="0.65">
      <c r="A7" s="334">
        <f>A4+1</f>
        <v>2</v>
      </c>
      <c r="B7" s="333" t="s">
        <v>690</v>
      </c>
      <c r="C7" s="331"/>
      <c r="D7" s="331" t="s">
        <v>673</v>
      </c>
      <c r="E7" s="332">
        <v>2.1</v>
      </c>
      <c r="F7" s="27" t="s">
        <v>125</v>
      </c>
      <c r="G7" s="331" t="s">
        <v>54</v>
      </c>
    </row>
    <row r="8" spans="1:7" x14ac:dyDescent="0.65">
      <c r="A8" s="334"/>
      <c r="B8" s="331"/>
      <c r="C8" s="331"/>
      <c r="D8" s="331" t="s">
        <v>685</v>
      </c>
      <c r="E8" s="332">
        <v>2.2000000000000002</v>
      </c>
      <c r="F8" s="27" t="s">
        <v>689</v>
      </c>
      <c r="G8" s="331" t="s">
        <v>688</v>
      </c>
    </row>
    <row r="9" spans="1:7" x14ac:dyDescent="0.65">
      <c r="A9" s="334">
        <f>A7+1</f>
        <v>3</v>
      </c>
      <c r="B9" s="333" t="s">
        <v>687</v>
      </c>
      <c r="C9" s="331"/>
      <c r="D9" s="331" t="s">
        <v>673</v>
      </c>
      <c r="E9" s="332">
        <v>3.1</v>
      </c>
      <c r="F9" s="27" t="s">
        <v>125</v>
      </c>
      <c r="G9" s="331" t="s">
        <v>54</v>
      </c>
    </row>
    <row r="10" spans="1:7" x14ac:dyDescent="0.65">
      <c r="A10" s="334">
        <f>A9+1</f>
        <v>4</v>
      </c>
      <c r="B10" s="333" t="s">
        <v>686</v>
      </c>
      <c r="C10" s="331"/>
      <c r="D10" s="331" t="s">
        <v>673</v>
      </c>
      <c r="E10" s="332">
        <v>4.0999999999999996</v>
      </c>
      <c r="F10" s="27" t="s">
        <v>384</v>
      </c>
      <c r="G10" s="331" t="s">
        <v>398</v>
      </c>
    </row>
    <row r="11" spans="1:7" x14ac:dyDescent="0.65">
      <c r="A11" s="334"/>
      <c r="B11" s="331"/>
      <c r="C11" s="331"/>
      <c r="D11" s="331" t="s">
        <v>685</v>
      </c>
      <c r="E11" s="332">
        <v>4.2</v>
      </c>
      <c r="F11" s="27" t="s">
        <v>158</v>
      </c>
      <c r="G11" s="331" t="s">
        <v>2</v>
      </c>
    </row>
    <row r="12" spans="1:7" x14ac:dyDescent="0.65">
      <c r="A12" s="332">
        <f>A10+1</f>
        <v>5</v>
      </c>
      <c r="B12" s="664" t="s">
        <v>684</v>
      </c>
      <c r="C12" s="665"/>
      <c r="D12" s="331" t="s">
        <v>680</v>
      </c>
      <c r="E12" s="332">
        <v>5.0999999999999996</v>
      </c>
      <c r="F12" s="27" t="s">
        <v>679</v>
      </c>
      <c r="G12" s="331" t="s">
        <v>2</v>
      </c>
    </row>
    <row r="13" spans="1:7" x14ac:dyDescent="0.65">
      <c r="A13" s="334"/>
      <c r="B13" s="331"/>
      <c r="C13" s="331"/>
      <c r="D13" s="331" t="s">
        <v>673</v>
      </c>
      <c r="E13" s="332">
        <v>5.2</v>
      </c>
      <c r="F13" s="27" t="s">
        <v>384</v>
      </c>
      <c r="G13" s="331" t="s">
        <v>398</v>
      </c>
    </row>
    <row r="14" spans="1:7" x14ac:dyDescent="0.65">
      <c r="A14" s="334"/>
      <c r="B14" s="331"/>
      <c r="C14" s="331"/>
      <c r="D14" s="331" t="s">
        <v>673</v>
      </c>
      <c r="E14" s="332">
        <v>5.3</v>
      </c>
      <c r="F14" s="27" t="s">
        <v>125</v>
      </c>
      <c r="G14" s="331" t="s">
        <v>54</v>
      </c>
    </row>
    <row r="15" spans="1:7" x14ac:dyDescent="0.65">
      <c r="A15" s="334"/>
      <c r="B15" s="331"/>
      <c r="C15" s="331"/>
      <c r="D15" s="331" t="s">
        <v>673</v>
      </c>
      <c r="E15" s="332">
        <v>5.4</v>
      </c>
      <c r="F15" s="27" t="s">
        <v>683</v>
      </c>
      <c r="G15" s="331" t="s">
        <v>439</v>
      </c>
    </row>
    <row r="16" spans="1:7" x14ac:dyDescent="0.65">
      <c r="A16" s="334">
        <f>A12+1</f>
        <v>6</v>
      </c>
      <c r="B16" s="333" t="s">
        <v>682</v>
      </c>
      <c r="C16" s="331"/>
      <c r="D16" s="331" t="s">
        <v>673</v>
      </c>
      <c r="E16" s="332">
        <v>6.1</v>
      </c>
      <c r="F16" s="27" t="s">
        <v>479</v>
      </c>
      <c r="G16" s="331" t="s">
        <v>439</v>
      </c>
    </row>
    <row r="17" spans="1:7" s="335" customFormat="1" x14ac:dyDescent="0.65">
      <c r="A17" s="666" t="s">
        <v>675</v>
      </c>
      <c r="B17" s="666"/>
      <c r="C17" s="666"/>
      <c r="D17" s="336"/>
      <c r="E17" s="331"/>
      <c r="F17" s="331"/>
      <c r="G17" s="336"/>
    </row>
    <row r="18" spans="1:7" x14ac:dyDescent="0.65">
      <c r="A18" s="334">
        <f>A16+1</f>
        <v>7</v>
      </c>
      <c r="B18" s="333" t="s">
        <v>681</v>
      </c>
      <c r="C18" s="331"/>
      <c r="D18" s="331" t="s">
        <v>680</v>
      </c>
      <c r="E18" s="332">
        <v>7.1</v>
      </c>
      <c r="F18" s="27" t="s">
        <v>679</v>
      </c>
      <c r="G18" s="331" t="s">
        <v>2</v>
      </c>
    </row>
    <row r="19" spans="1:7" x14ac:dyDescent="0.65">
      <c r="A19" s="334"/>
      <c r="B19" s="331"/>
      <c r="C19" s="331"/>
      <c r="D19" s="331" t="s">
        <v>673</v>
      </c>
      <c r="E19" s="332">
        <v>7.2</v>
      </c>
      <c r="F19" s="27" t="s">
        <v>384</v>
      </c>
      <c r="G19" s="331" t="s">
        <v>398</v>
      </c>
    </row>
    <row r="20" spans="1:7" x14ac:dyDescent="0.65">
      <c r="A20" s="334"/>
      <c r="B20" s="331"/>
      <c r="C20" s="331"/>
      <c r="D20" s="331" t="s">
        <v>673</v>
      </c>
      <c r="E20" s="332">
        <v>7.3</v>
      </c>
      <c r="F20" s="27" t="s">
        <v>125</v>
      </c>
      <c r="G20" s="331" t="s">
        <v>54</v>
      </c>
    </row>
    <row r="21" spans="1:7" x14ac:dyDescent="0.65">
      <c r="A21" s="334"/>
      <c r="B21" s="331"/>
      <c r="C21" s="331"/>
      <c r="D21" s="331" t="s">
        <v>673</v>
      </c>
      <c r="E21" s="332">
        <v>7.4</v>
      </c>
      <c r="F21" s="27" t="s">
        <v>525</v>
      </c>
      <c r="G21" s="331" t="s">
        <v>2</v>
      </c>
    </row>
    <row r="22" spans="1:7" s="335" customFormat="1" x14ac:dyDescent="0.65">
      <c r="A22" s="666" t="s">
        <v>675</v>
      </c>
      <c r="B22" s="666"/>
      <c r="C22" s="666"/>
      <c r="D22" s="336"/>
      <c r="E22" s="331"/>
      <c r="F22" s="331"/>
      <c r="G22" s="336"/>
    </row>
    <row r="23" spans="1:7" x14ac:dyDescent="0.65">
      <c r="A23" s="334">
        <f>A18+1</f>
        <v>8</v>
      </c>
      <c r="B23" s="333" t="s">
        <v>678</v>
      </c>
      <c r="C23" s="331"/>
      <c r="D23" s="331" t="s">
        <v>673</v>
      </c>
      <c r="E23" s="332">
        <v>8.1</v>
      </c>
      <c r="F23" s="27" t="s">
        <v>384</v>
      </c>
      <c r="G23" s="331" t="s">
        <v>398</v>
      </c>
    </row>
    <row r="24" spans="1:7" x14ac:dyDescent="0.65">
      <c r="A24" s="334"/>
      <c r="B24" s="331"/>
      <c r="C24" s="331"/>
      <c r="D24" s="331" t="s">
        <v>676</v>
      </c>
      <c r="E24" s="332">
        <v>8.1999999999999993</v>
      </c>
      <c r="F24" s="27" t="s">
        <v>126</v>
      </c>
      <c r="G24" s="331" t="s">
        <v>398</v>
      </c>
    </row>
    <row r="25" spans="1:7" s="335" customFormat="1" x14ac:dyDescent="0.65">
      <c r="A25" s="666" t="s">
        <v>675</v>
      </c>
      <c r="B25" s="666"/>
      <c r="C25" s="666"/>
      <c r="D25" s="336"/>
      <c r="E25" s="331"/>
      <c r="F25" s="331"/>
      <c r="G25" s="336"/>
    </row>
    <row r="26" spans="1:7" x14ac:dyDescent="0.65">
      <c r="A26" s="334">
        <f>A23+1</f>
        <v>9</v>
      </c>
      <c r="B26" s="333" t="s">
        <v>677</v>
      </c>
      <c r="C26" s="331"/>
      <c r="D26" s="331" t="s">
        <v>673</v>
      </c>
      <c r="E26" s="332">
        <v>9.1</v>
      </c>
      <c r="F26" s="27" t="s">
        <v>479</v>
      </c>
      <c r="G26" s="331" t="s">
        <v>439</v>
      </c>
    </row>
    <row r="27" spans="1:7" x14ac:dyDescent="0.65">
      <c r="A27" s="334"/>
      <c r="B27" s="331"/>
      <c r="C27" s="331"/>
      <c r="D27" s="331" t="s">
        <v>673</v>
      </c>
      <c r="E27" s="332">
        <v>9.1999999999999993</v>
      </c>
      <c r="F27" s="27" t="s">
        <v>384</v>
      </c>
      <c r="G27" s="331" t="s">
        <v>398</v>
      </c>
    </row>
    <row r="28" spans="1:7" x14ac:dyDescent="0.65">
      <c r="A28" s="334"/>
      <c r="B28" s="331"/>
      <c r="C28" s="331"/>
      <c r="D28" s="331" t="s">
        <v>673</v>
      </c>
      <c r="E28" s="332">
        <v>9.3000000000000007</v>
      </c>
      <c r="F28" s="27" t="s">
        <v>525</v>
      </c>
      <c r="G28" s="331" t="s">
        <v>2</v>
      </c>
    </row>
    <row r="29" spans="1:7" x14ac:dyDescent="0.65">
      <c r="A29" s="334"/>
      <c r="B29" s="331"/>
      <c r="C29" s="331"/>
      <c r="D29" s="331" t="s">
        <v>676</v>
      </c>
      <c r="E29" s="332">
        <v>9.4</v>
      </c>
      <c r="F29" s="27" t="s">
        <v>126</v>
      </c>
      <c r="G29" s="331" t="s">
        <v>2</v>
      </c>
    </row>
    <row r="30" spans="1:7" s="335" customFormat="1" x14ac:dyDescent="0.65">
      <c r="A30" s="666" t="s">
        <v>675</v>
      </c>
      <c r="B30" s="666"/>
      <c r="C30" s="666"/>
      <c r="D30" s="336"/>
      <c r="E30" s="331"/>
      <c r="F30" s="331"/>
      <c r="G30" s="336"/>
    </row>
    <row r="31" spans="1:7" x14ac:dyDescent="0.65">
      <c r="A31" s="334">
        <f>A26+1</f>
        <v>10</v>
      </c>
      <c r="B31" s="333" t="s">
        <v>674</v>
      </c>
      <c r="C31" s="331"/>
      <c r="D31" s="331" t="s">
        <v>673</v>
      </c>
      <c r="E31" s="332">
        <v>10.1</v>
      </c>
      <c r="F31" s="27" t="s">
        <v>525</v>
      </c>
      <c r="G31" s="331" t="s">
        <v>2</v>
      </c>
    </row>
    <row r="32" spans="1:7" x14ac:dyDescent="0.65">
      <c r="A32" s="331"/>
      <c r="B32" s="331"/>
      <c r="C32" s="331"/>
      <c r="D32" s="331" t="s">
        <v>673</v>
      </c>
      <c r="E32" s="332">
        <v>10.199999999999999</v>
      </c>
      <c r="F32" s="27" t="s">
        <v>158</v>
      </c>
      <c r="G32" s="331" t="s">
        <v>2</v>
      </c>
    </row>
    <row r="33" spans="1:1" x14ac:dyDescent="0.65">
      <c r="A33" s="330"/>
    </row>
  </sheetData>
  <mergeCells count="10">
    <mergeCell ref="A30:C30"/>
    <mergeCell ref="A2:A3"/>
    <mergeCell ref="B2:C3"/>
    <mergeCell ref="D2:D3"/>
    <mergeCell ref="E2:F3"/>
    <mergeCell ref="G2:G3"/>
    <mergeCell ref="B12:C12"/>
    <mergeCell ref="A17:C17"/>
    <mergeCell ref="A22:C22"/>
    <mergeCell ref="A25:C25"/>
  </mergeCells>
  <printOptions horizontalCentered="1"/>
  <pageMargins left="0.31496062992125984" right="0.31496062992125984" top="0.98425196850393704" bottom="0.78740157480314965" header="0.19685039370078741" footer="0.39370078740157483"/>
  <pageSetup paperSize="9" scale="80" firstPageNumber="124" orientation="landscape" useFirstPageNumber="1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26"/>
  <sheetViews>
    <sheetView showGridLines="0" topLeftCell="A13" zoomScale="55" zoomScaleNormal="55" zoomScaleSheetLayoutView="100" workbookViewId="0">
      <selection activeCell="A15" sqref="A15:XFD26"/>
    </sheetView>
  </sheetViews>
  <sheetFormatPr defaultColWidth="9.109375" defaultRowHeight="22.8" x14ac:dyDescent="0.65"/>
  <cols>
    <col min="1" max="1" width="5.6640625" style="5" customWidth="1"/>
    <col min="2" max="2" width="27.6640625" style="11" customWidth="1"/>
    <col min="3" max="3" width="20.5546875" style="11" customWidth="1"/>
    <col min="4" max="4" width="19.5546875" style="7" customWidth="1"/>
    <col min="5" max="9" width="10.109375" style="8" customWidth="1"/>
    <col min="10" max="10" width="11" style="8" customWidth="1"/>
    <col min="11" max="12" width="15" style="7" customWidth="1"/>
    <col min="13" max="16384" width="9.109375" style="1"/>
  </cols>
  <sheetData>
    <row r="1" spans="1:12" x14ac:dyDescent="0.65">
      <c r="L1" s="75" t="s">
        <v>117</v>
      </c>
    </row>
    <row r="2" spans="1:12" s="68" customFormat="1" x14ac:dyDescent="0.65">
      <c r="A2" s="72" t="s">
        <v>118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s="68" customFormat="1" x14ac:dyDescent="0.65">
      <c r="A3" s="72" t="s">
        <v>771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s="68" customFormat="1" x14ac:dyDescent="0.65">
      <c r="A4" s="72" t="s">
        <v>116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68" customFormat="1" x14ac:dyDescent="0.65">
      <c r="A5" s="70" t="s">
        <v>912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s="68" customFormat="1" x14ac:dyDescent="0.65">
      <c r="A6" s="70" t="s">
        <v>913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x14ac:dyDescent="0.65">
      <c r="A7" s="103" t="s">
        <v>523</v>
      </c>
      <c r="B7" s="67"/>
      <c r="C7" s="67"/>
      <c r="D7" s="63"/>
      <c r="E7" s="65"/>
      <c r="F7" s="65"/>
      <c r="G7" s="65"/>
      <c r="H7" s="65"/>
      <c r="I7" s="65"/>
      <c r="J7" s="65"/>
      <c r="K7" s="63"/>
      <c r="L7" s="63"/>
    </row>
    <row r="8" spans="1:12" x14ac:dyDescent="0.65">
      <c r="A8" s="101">
        <v>7.2</v>
      </c>
      <c r="B8" s="189" t="s">
        <v>525</v>
      </c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s="6" customFormat="1" ht="19.5" customHeight="1" x14ac:dyDescent="0.65">
      <c r="A9" s="697" t="s">
        <v>111</v>
      </c>
      <c r="B9" s="687" t="s">
        <v>14</v>
      </c>
      <c r="C9" s="687" t="s">
        <v>109</v>
      </c>
      <c r="D9" s="684" t="s">
        <v>785</v>
      </c>
      <c r="E9" s="699" t="s">
        <v>108</v>
      </c>
      <c r="F9" s="700"/>
      <c r="G9" s="700"/>
      <c r="H9" s="700"/>
      <c r="I9" s="700"/>
      <c r="J9" s="688" t="s">
        <v>107</v>
      </c>
      <c r="K9" s="684" t="s">
        <v>106</v>
      </c>
      <c r="L9" s="684" t="s">
        <v>104</v>
      </c>
    </row>
    <row r="10" spans="1:12" s="6" customFormat="1" ht="19.5" customHeight="1" x14ac:dyDescent="0.65">
      <c r="A10" s="697"/>
      <c r="B10" s="687"/>
      <c r="C10" s="687"/>
      <c r="D10" s="685"/>
      <c r="E10" s="18" t="s">
        <v>772</v>
      </c>
      <c r="F10" s="17" t="s">
        <v>773</v>
      </c>
      <c r="G10" s="17" t="s">
        <v>774</v>
      </c>
      <c r="H10" s="17" t="s">
        <v>775</v>
      </c>
      <c r="I10" s="17" t="s">
        <v>776</v>
      </c>
      <c r="J10" s="695"/>
      <c r="K10" s="685"/>
      <c r="L10" s="685"/>
    </row>
    <row r="11" spans="1:12" s="6" customFormat="1" x14ac:dyDescent="0.65">
      <c r="A11" s="698"/>
      <c r="B11" s="687"/>
      <c r="C11" s="687"/>
      <c r="D11" s="686"/>
      <c r="E11" s="58" t="s">
        <v>97</v>
      </c>
      <c r="F11" s="57" t="s">
        <v>97</v>
      </c>
      <c r="G11" s="57" t="s">
        <v>97</v>
      </c>
      <c r="H11" s="57" t="s">
        <v>97</v>
      </c>
      <c r="I11" s="57" t="s">
        <v>97</v>
      </c>
      <c r="J11" s="696"/>
      <c r="K11" s="686"/>
      <c r="L11" s="686"/>
    </row>
    <row r="12" spans="1:12" s="2" customFormat="1" ht="189" x14ac:dyDescent="0.25">
      <c r="A12" s="229">
        <v>1</v>
      </c>
      <c r="B12" s="186" t="s">
        <v>808</v>
      </c>
      <c r="C12" s="227" t="s">
        <v>796</v>
      </c>
      <c r="D12" s="233" t="s">
        <v>797</v>
      </c>
      <c r="E12" s="239">
        <v>30000</v>
      </c>
      <c r="F12" s="239">
        <v>30000</v>
      </c>
      <c r="G12" s="239">
        <v>30000</v>
      </c>
      <c r="H12" s="239">
        <v>30000</v>
      </c>
      <c r="I12" s="239">
        <v>30000</v>
      </c>
      <c r="J12" s="228" t="s">
        <v>798</v>
      </c>
      <c r="K12" s="227" t="s">
        <v>799</v>
      </c>
      <c r="L12" s="226" t="s">
        <v>481</v>
      </c>
    </row>
    <row r="13" spans="1:12" x14ac:dyDescent="0.65">
      <c r="A13" s="22"/>
      <c r="B13" s="465" t="s">
        <v>524</v>
      </c>
      <c r="C13" s="76"/>
      <c r="D13" s="20"/>
      <c r="E13" s="21">
        <f>SUM(E12:E12)</f>
        <v>30000</v>
      </c>
      <c r="F13" s="21">
        <f>SUM(F12:F12)</f>
        <v>30000</v>
      </c>
      <c r="G13" s="21">
        <f>SUM(G12:G12)</f>
        <v>30000</v>
      </c>
      <c r="H13" s="21">
        <f>SUM(H12:H12)</f>
        <v>30000</v>
      </c>
      <c r="I13" s="21">
        <f>SUM(I12:I12)</f>
        <v>30000</v>
      </c>
      <c r="J13" s="21"/>
      <c r="K13" s="20"/>
      <c r="L13" s="20"/>
    </row>
    <row r="15" spans="1:12" hidden="1" x14ac:dyDescent="0.65">
      <c r="E15" s="8">
        <f>COUNT(E12:E12)</f>
        <v>1</v>
      </c>
      <c r="F15" s="8">
        <f>COUNT(F12:F12)</f>
        <v>1</v>
      </c>
      <c r="G15" s="8">
        <f>COUNT(G12:G12)</f>
        <v>1</v>
      </c>
      <c r="H15" s="8">
        <f>COUNT(H12:H12)</f>
        <v>1</v>
      </c>
      <c r="I15" s="8">
        <f>COUNT(I12:I12)</f>
        <v>1</v>
      </c>
    </row>
    <row r="16" spans="1:12" hidden="1" x14ac:dyDescent="0.65"/>
    <row r="17" spans="1:12" hidden="1" x14ac:dyDescent="0.65"/>
    <row r="18" spans="1:12" s="505" customFormat="1" ht="86.4" hidden="1" x14ac:dyDescent="0.25">
      <c r="A18" s="544">
        <v>3</v>
      </c>
      <c r="B18" s="514" t="s">
        <v>795</v>
      </c>
      <c r="C18" s="515" t="s">
        <v>521</v>
      </c>
      <c r="D18" s="516" t="s">
        <v>522</v>
      </c>
      <c r="E18" s="517">
        <v>50000</v>
      </c>
      <c r="F18" s="517">
        <v>50000</v>
      </c>
      <c r="G18" s="517">
        <v>10000</v>
      </c>
      <c r="H18" s="517">
        <v>10000</v>
      </c>
      <c r="I18" s="517">
        <v>10000</v>
      </c>
      <c r="J18" s="545" t="s">
        <v>520</v>
      </c>
      <c r="K18" s="515" t="s">
        <v>519</v>
      </c>
      <c r="L18" s="546" t="s">
        <v>481</v>
      </c>
    </row>
    <row r="19" spans="1:12" s="505" customFormat="1" ht="114" hidden="1" x14ac:dyDescent="0.25">
      <c r="A19" s="544">
        <v>1</v>
      </c>
      <c r="B19" s="514" t="s">
        <v>751</v>
      </c>
      <c r="C19" s="516" t="s">
        <v>750</v>
      </c>
      <c r="D19" s="490" t="s">
        <v>749</v>
      </c>
      <c r="E19" s="549" t="s">
        <v>5</v>
      </c>
      <c r="F19" s="549" t="s">
        <v>5</v>
      </c>
      <c r="G19" s="549" t="s">
        <v>5</v>
      </c>
      <c r="H19" s="549">
        <f>53200*2</f>
        <v>106400</v>
      </c>
      <c r="I19" s="549" t="s">
        <v>5</v>
      </c>
      <c r="J19" s="512" t="s">
        <v>518</v>
      </c>
      <c r="K19" s="513" t="s">
        <v>517</v>
      </c>
      <c r="L19" s="546" t="s">
        <v>481</v>
      </c>
    </row>
    <row r="20" spans="1:12" s="505" customFormat="1" ht="105" hidden="1" x14ac:dyDescent="0.25">
      <c r="A20" s="544">
        <v>16</v>
      </c>
      <c r="B20" s="498" t="s">
        <v>800</v>
      </c>
      <c r="C20" s="491" t="s">
        <v>493</v>
      </c>
      <c r="D20" s="547" t="s">
        <v>492</v>
      </c>
      <c r="E20" s="548">
        <v>50000</v>
      </c>
      <c r="F20" s="548">
        <v>50000</v>
      </c>
      <c r="G20" s="548">
        <v>50000</v>
      </c>
      <c r="H20" s="548">
        <v>50000</v>
      </c>
      <c r="I20" s="548">
        <v>50000</v>
      </c>
      <c r="J20" s="545" t="s">
        <v>491</v>
      </c>
      <c r="K20" s="547" t="s">
        <v>490</v>
      </c>
      <c r="L20" s="546" t="s">
        <v>481</v>
      </c>
    </row>
    <row r="21" spans="1:12" hidden="1" x14ac:dyDescent="0.65"/>
    <row r="22" spans="1:12" hidden="1" x14ac:dyDescent="0.65"/>
    <row r="23" spans="1:12" hidden="1" x14ac:dyDescent="0.65"/>
    <row r="24" spans="1:12" hidden="1" x14ac:dyDescent="0.65"/>
    <row r="25" spans="1:12" hidden="1" x14ac:dyDescent="0.65"/>
    <row r="26" spans="1:12" hidden="1" x14ac:dyDescent="0.65"/>
  </sheetData>
  <mergeCells count="8">
    <mergeCell ref="K9:K11"/>
    <mergeCell ref="L9:L11"/>
    <mergeCell ref="A9:A11"/>
    <mergeCell ref="B9:B11"/>
    <mergeCell ref="C9:C11"/>
    <mergeCell ref="D9:D11"/>
    <mergeCell ref="E9:I9"/>
    <mergeCell ref="J9:J11"/>
  </mergeCells>
  <printOptions horizontalCentered="1"/>
  <pageMargins left="0.47244094488188981" right="0.23622047244094491" top="0.9055118110236221" bottom="0.59055118110236227" header="0.19685039370078741" footer="0.31496062992125984"/>
  <pageSetup paperSize="9" scale="80" firstPageNumber="88" orientation="landscape" useFirstPageNumber="1" r:id="rId1"/>
  <headerFooter alignWithMargins="0">
    <oddFooter>&amp;R&amp;"Arial,ตัวหนา"&amp;18&amp;P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31"/>
  <sheetViews>
    <sheetView showGridLines="0" topLeftCell="A16" zoomScale="55" zoomScaleNormal="55" zoomScaleSheetLayoutView="100" workbookViewId="0">
      <selection activeCell="A18" sqref="A18:XFD31"/>
    </sheetView>
  </sheetViews>
  <sheetFormatPr defaultColWidth="9.109375" defaultRowHeight="22.8" x14ac:dyDescent="0.65"/>
  <cols>
    <col min="1" max="1" width="5.6640625" style="5" customWidth="1"/>
    <col min="2" max="2" width="22.88671875" style="11" customWidth="1"/>
    <col min="3" max="3" width="20.88671875" style="11" customWidth="1"/>
    <col min="4" max="4" width="20.88671875" style="7" customWidth="1"/>
    <col min="5" max="9" width="10.109375" style="8" customWidth="1"/>
    <col min="10" max="10" width="12.21875" style="8" customWidth="1"/>
    <col min="11" max="12" width="18.6640625" style="7" customWidth="1"/>
    <col min="13" max="16384" width="9.109375" style="1"/>
  </cols>
  <sheetData>
    <row r="1" spans="1:12" x14ac:dyDescent="0.65">
      <c r="L1" s="75" t="s">
        <v>117</v>
      </c>
    </row>
    <row r="2" spans="1:12" s="68" customFormat="1" x14ac:dyDescent="0.65">
      <c r="A2" s="72" t="s">
        <v>118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s="68" customFormat="1" x14ac:dyDescent="0.65">
      <c r="A3" s="72" t="s">
        <v>771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s="68" customFormat="1" x14ac:dyDescent="0.65">
      <c r="A4" s="72" t="s">
        <v>116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68" customFormat="1" x14ac:dyDescent="0.65">
      <c r="A5" s="70" t="s">
        <v>904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s="68" customFormat="1" x14ac:dyDescent="0.65">
      <c r="A6" s="70" t="s">
        <v>905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x14ac:dyDescent="0.65">
      <c r="A7" s="103" t="s">
        <v>545</v>
      </c>
      <c r="B7" s="67"/>
      <c r="C7" s="67"/>
      <c r="D7" s="63"/>
      <c r="E7" s="65"/>
      <c r="F7" s="65"/>
      <c r="G7" s="65"/>
      <c r="H7" s="65"/>
      <c r="I7" s="65"/>
      <c r="J7" s="65"/>
      <c r="K7" s="63"/>
      <c r="L7" s="63"/>
    </row>
    <row r="8" spans="1:12" x14ac:dyDescent="0.65">
      <c r="A8" s="101">
        <v>8.1</v>
      </c>
      <c r="B8" s="60" t="s">
        <v>384</v>
      </c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s="6" customFormat="1" ht="19.5" customHeight="1" x14ac:dyDescent="0.65">
      <c r="A9" s="697" t="s">
        <v>111</v>
      </c>
      <c r="B9" s="687" t="s">
        <v>14</v>
      </c>
      <c r="C9" s="687" t="s">
        <v>109</v>
      </c>
      <c r="D9" s="684" t="s">
        <v>785</v>
      </c>
      <c r="E9" s="699" t="s">
        <v>108</v>
      </c>
      <c r="F9" s="700"/>
      <c r="G9" s="700"/>
      <c r="H9" s="700"/>
      <c r="I9" s="700"/>
      <c r="J9" s="688" t="s">
        <v>107</v>
      </c>
      <c r="K9" s="684" t="s">
        <v>106</v>
      </c>
      <c r="L9" s="684" t="s">
        <v>104</v>
      </c>
    </row>
    <row r="10" spans="1:12" s="6" customFormat="1" ht="19.5" customHeight="1" x14ac:dyDescent="0.65">
      <c r="A10" s="697"/>
      <c r="B10" s="687"/>
      <c r="C10" s="687"/>
      <c r="D10" s="685"/>
      <c r="E10" s="18" t="s">
        <v>772</v>
      </c>
      <c r="F10" s="17" t="s">
        <v>773</v>
      </c>
      <c r="G10" s="17" t="s">
        <v>774</v>
      </c>
      <c r="H10" s="17" t="s">
        <v>775</v>
      </c>
      <c r="I10" s="17" t="s">
        <v>776</v>
      </c>
      <c r="J10" s="695"/>
      <c r="K10" s="685"/>
      <c r="L10" s="685"/>
    </row>
    <row r="11" spans="1:12" s="6" customFormat="1" x14ac:dyDescent="0.65">
      <c r="A11" s="698"/>
      <c r="B11" s="687"/>
      <c r="C11" s="687"/>
      <c r="D11" s="686"/>
      <c r="E11" s="58" t="s">
        <v>97</v>
      </c>
      <c r="F11" s="57" t="s">
        <v>97</v>
      </c>
      <c r="G11" s="57" t="s">
        <v>97</v>
      </c>
      <c r="H11" s="57" t="s">
        <v>97</v>
      </c>
      <c r="I11" s="57" t="s">
        <v>97</v>
      </c>
      <c r="J11" s="696"/>
      <c r="K11" s="686"/>
      <c r="L11" s="686"/>
    </row>
    <row r="12" spans="1:12" s="2" customFormat="1" ht="342" x14ac:dyDescent="0.25">
      <c r="A12" s="179">
        <v>1</v>
      </c>
      <c r="B12" s="248" t="s">
        <v>853</v>
      </c>
      <c r="C12" s="246" t="s">
        <v>854</v>
      </c>
      <c r="D12" s="246" t="s">
        <v>855</v>
      </c>
      <c r="E12" s="155">
        <v>200000</v>
      </c>
      <c r="F12" s="155">
        <v>200000</v>
      </c>
      <c r="G12" s="155">
        <v>200000</v>
      </c>
      <c r="H12" s="155">
        <v>200000</v>
      </c>
      <c r="I12" s="155">
        <v>200000</v>
      </c>
      <c r="J12" s="651" t="s">
        <v>539</v>
      </c>
      <c r="K12" s="245" t="s">
        <v>538</v>
      </c>
      <c r="L12" s="464" t="s">
        <v>398</v>
      </c>
    </row>
    <row r="13" spans="1:12" ht="73.8" x14ac:dyDescent="0.65">
      <c r="A13" s="179">
        <v>2</v>
      </c>
      <c r="B13" s="248" t="s">
        <v>856</v>
      </c>
      <c r="C13" s="247" t="s">
        <v>857</v>
      </c>
      <c r="D13" s="246" t="s">
        <v>858</v>
      </c>
      <c r="E13" s="95">
        <v>100000</v>
      </c>
      <c r="F13" s="95">
        <v>100000</v>
      </c>
      <c r="G13" s="95">
        <v>100000</v>
      </c>
      <c r="H13" s="95">
        <v>100000</v>
      </c>
      <c r="I13" s="95">
        <v>100000</v>
      </c>
      <c r="J13" s="651" t="s">
        <v>537</v>
      </c>
      <c r="K13" s="245" t="s">
        <v>536</v>
      </c>
      <c r="L13" s="464" t="s">
        <v>398</v>
      </c>
    </row>
    <row r="14" spans="1:12" s="2" customFormat="1" ht="159.6" x14ac:dyDescent="0.25">
      <c r="A14" s="179">
        <v>3</v>
      </c>
      <c r="B14" s="55" t="s">
        <v>859</v>
      </c>
      <c r="C14" s="244" t="s">
        <v>530</v>
      </c>
      <c r="D14" s="16" t="s">
        <v>529</v>
      </c>
      <c r="E14" s="242">
        <v>60000</v>
      </c>
      <c r="F14" s="242">
        <v>60000</v>
      </c>
      <c r="G14" s="242">
        <v>60000</v>
      </c>
      <c r="H14" s="242">
        <v>60000</v>
      </c>
      <c r="I14" s="242">
        <v>60000</v>
      </c>
      <c r="J14" s="651" t="s">
        <v>528</v>
      </c>
      <c r="K14" s="243" t="s">
        <v>527</v>
      </c>
      <c r="L14" s="464" t="s">
        <v>398</v>
      </c>
    </row>
    <row r="15" spans="1:12" s="2" customFormat="1" ht="252" x14ac:dyDescent="0.25">
      <c r="A15" s="179">
        <v>4</v>
      </c>
      <c r="B15" s="55" t="s">
        <v>860</v>
      </c>
      <c r="C15" s="244" t="s">
        <v>861</v>
      </c>
      <c r="D15" s="16" t="s">
        <v>862</v>
      </c>
      <c r="E15" s="242">
        <v>500000</v>
      </c>
      <c r="F15" s="242">
        <v>500000</v>
      </c>
      <c r="G15" s="242">
        <v>500000</v>
      </c>
      <c r="H15" s="242">
        <v>500000</v>
      </c>
      <c r="I15" s="242">
        <v>500000</v>
      </c>
      <c r="J15" s="80" t="s">
        <v>863</v>
      </c>
      <c r="K15" s="243" t="s">
        <v>864</v>
      </c>
      <c r="L15" s="464" t="s">
        <v>398</v>
      </c>
    </row>
    <row r="16" spans="1:12" x14ac:dyDescent="0.65">
      <c r="A16" s="22"/>
      <c r="B16" s="19" t="s">
        <v>852</v>
      </c>
      <c r="C16" s="76"/>
      <c r="D16" s="19"/>
      <c r="E16" s="21">
        <f>SUM(E12:E15)</f>
        <v>860000</v>
      </c>
      <c r="F16" s="21">
        <f t="shared" ref="F16:I16" si="0">SUM(F12:F15)</f>
        <v>860000</v>
      </c>
      <c r="G16" s="21">
        <f t="shared" si="0"/>
        <v>860000</v>
      </c>
      <c r="H16" s="21">
        <f t="shared" si="0"/>
        <v>860000</v>
      </c>
      <c r="I16" s="21">
        <f t="shared" si="0"/>
        <v>860000</v>
      </c>
      <c r="J16" s="21"/>
      <c r="K16" s="76"/>
      <c r="L16" s="76"/>
    </row>
    <row r="17" spans="1:12" x14ac:dyDescent="0.65">
      <c r="A17" s="240"/>
    </row>
    <row r="18" spans="1:12" hidden="1" x14ac:dyDescent="0.65">
      <c r="A18" s="240"/>
      <c r="E18" s="8">
        <f>COUNT(E12:E15)</f>
        <v>4</v>
      </c>
      <c r="F18" s="8">
        <f>COUNT(F12:F15)</f>
        <v>4</v>
      </c>
      <c r="G18" s="8">
        <f>COUNT(G12:G15)</f>
        <v>4</v>
      </c>
      <c r="H18" s="8">
        <f>COUNT(H12:H15)</f>
        <v>4</v>
      </c>
      <c r="I18" s="8">
        <f>COUNT(I12:I15)</f>
        <v>4</v>
      </c>
    </row>
    <row r="19" spans="1:12" hidden="1" x14ac:dyDescent="0.65"/>
    <row r="20" spans="1:12" hidden="1" x14ac:dyDescent="0.65"/>
    <row r="21" spans="1:12" s="495" customFormat="1" ht="114" hidden="1" x14ac:dyDescent="0.65">
      <c r="A21" s="506">
        <v>1</v>
      </c>
      <c r="B21" s="488" t="s">
        <v>792</v>
      </c>
      <c r="C21" s="490" t="s">
        <v>544</v>
      </c>
      <c r="D21" s="490" t="s">
        <v>543</v>
      </c>
      <c r="E21" s="518">
        <v>50000</v>
      </c>
      <c r="F21" s="518">
        <v>50000</v>
      </c>
      <c r="G21" s="518">
        <v>50000</v>
      </c>
      <c r="H21" s="518">
        <v>50000</v>
      </c>
      <c r="I21" s="518">
        <v>50000</v>
      </c>
      <c r="J21" s="512" t="s">
        <v>542</v>
      </c>
      <c r="K21" s="490" t="s">
        <v>541</v>
      </c>
      <c r="L21" s="494" t="s">
        <v>398</v>
      </c>
    </row>
    <row r="22" spans="1:12" s="505" customFormat="1" ht="114" hidden="1" x14ac:dyDescent="0.25">
      <c r="A22" s="506">
        <v>4</v>
      </c>
      <c r="B22" s="488" t="s">
        <v>535</v>
      </c>
      <c r="C22" s="519" t="s">
        <v>534</v>
      </c>
      <c r="D22" s="490" t="s">
        <v>533</v>
      </c>
      <c r="E22" s="518">
        <v>30000</v>
      </c>
      <c r="F22" s="518">
        <v>30000</v>
      </c>
      <c r="G22" s="518">
        <v>30000</v>
      </c>
      <c r="H22" s="518">
        <v>30000</v>
      </c>
      <c r="I22" s="518">
        <v>30000</v>
      </c>
      <c r="J22" s="512" t="s">
        <v>532</v>
      </c>
      <c r="K22" s="520" t="s">
        <v>531</v>
      </c>
      <c r="L22" s="494" t="s">
        <v>398</v>
      </c>
    </row>
    <row r="23" spans="1:12" hidden="1" x14ac:dyDescent="0.65"/>
    <row r="24" spans="1:12" hidden="1" x14ac:dyDescent="0.65"/>
    <row r="25" spans="1:12" hidden="1" x14ac:dyDescent="0.65"/>
    <row r="26" spans="1:12" hidden="1" x14ac:dyDescent="0.65"/>
    <row r="27" spans="1:12" hidden="1" x14ac:dyDescent="0.65"/>
    <row r="28" spans="1:12" hidden="1" x14ac:dyDescent="0.65"/>
    <row r="29" spans="1:12" hidden="1" x14ac:dyDescent="0.65"/>
    <row r="30" spans="1:12" hidden="1" x14ac:dyDescent="0.65"/>
    <row r="31" spans="1:12" hidden="1" x14ac:dyDescent="0.65"/>
  </sheetData>
  <mergeCells count="8">
    <mergeCell ref="L9:L11"/>
    <mergeCell ref="A9:A11"/>
    <mergeCell ref="B9:B11"/>
    <mergeCell ref="C9:C11"/>
    <mergeCell ref="E9:I9"/>
    <mergeCell ref="J9:J11"/>
    <mergeCell ref="K9:K11"/>
    <mergeCell ref="D9:D11"/>
  </mergeCells>
  <printOptions horizontalCentered="1"/>
  <pageMargins left="0.47244094488188981" right="0.23622047244094491" top="0.9055118110236221" bottom="0.59055118110236227" header="0.19685039370078741" footer="0.31496062992125984"/>
  <pageSetup paperSize="9" scale="80" firstPageNumber="89" orientation="landscape" useFirstPageNumber="1" r:id="rId1"/>
  <headerFooter alignWithMargins="0">
    <oddFooter>&amp;R&amp;"Arial,ตัวหนา"&amp;18&amp;P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23"/>
  <sheetViews>
    <sheetView showGridLines="0" topLeftCell="A10" zoomScale="70" zoomScaleNormal="70" zoomScaleSheetLayoutView="100" workbookViewId="0">
      <selection activeCell="J29" sqref="J29"/>
    </sheetView>
  </sheetViews>
  <sheetFormatPr defaultColWidth="9.109375" defaultRowHeight="22.8" x14ac:dyDescent="0.65"/>
  <cols>
    <col min="1" max="1" width="5.6640625" style="5" customWidth="1"/>
    <col min="2" max="3" width="20.5546875" style="11" customWidth="1"/>
    <col min="4" max="4" width="20.5546875" style="7" customWidth="1"/>
    <col min="5" max="9" width="10.109375" style="8" customWidth="1"/>
    <col min="10" max="10" width="13.6640625" style="8" customWidth="1"/>
    <col min="11" max="11" width="21.77734375" style="7" customWidth="1"/>
    <col min="12" max="12" width="17.77734375" style="7" customWidth="1"/>
    <col min="13" max="16384" width="9.109375" style="1"/>
  </cols>
  <sheetData>
    <row r="1" spans="1:12" x14ac:dyDescent="0.65">
      <c r="L1" s="75" t="s">
        <v>117</v>
      </c>
    </row>
    <row r="2" spans="1:12" s="68" customFormat="1" x14ac:dyDescent="0.65">
      <c r="A2" s="72" t="s">
        <v>118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s="68" customFormat="1" x14ac:dyDescent="0.65">
      <c r="A3" s="72" t="s">
        <v>771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s="68" customFormat="1" x14ac:dyDescent="0.65">
      <c r="A4" s="72" t="s">
        <v>116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68" customFormat="1" x14ac:dyDescent="0.65">
      <c r="A5" s="70" t="s">
        <v>904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s="68" customFormat="1" x14ac:dyDescent="0.65">
      <c r="A6" s="70" t="s">
        <v>905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x14ac:dyDescent="0.65">
      <c r="A7" s="103" t="s">
        <v>545</v>
      </c>
      <c r="B7" s="67"/>
      <c r="C7" s="67"/>
      <c r="D7" s="63"/>
      <c r="E7" s="65"/>
      <c r="F7" s="65"/>
      <c r="G7" s="65"/>
      <c r="H7" s="65"/>
      <c r="I7" s="65"/>
      <c r="J7" s="65"/>
      <c r="K7" s="63"/>
      <c r="L7" s="63"/>
    </row>
    <row r="8" spans="1:12" x14ac:dyDescent="0.65">
      <c r="A8" s="101">
        <v>8.1999999999999993</v>
      </c>
      <c r="B8" s="60" t="s">
        <v>126</v>
      </c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s="6" customFormat="1" ht="19.5" customHeight="1" x14ac:dyDescent="0.65">
      <c r="A9" s="697" t="s">
        <v>111</v>
      </c>
      <c r="B9" s="687" t="s">
        <v>14</v>
      </c>
      <c r="C9" s="687" t="s">
        <v>109</v>
      </c>
      <c r="D9" s="684" t="s">
        <v>785</v>
      </c>
      <c r="E9" s="699" t="s">
        <v>108</v>
      </c>
      <c r="F9" s="700"/>
      <c r="G9" s="700"/>
      <c r="H9" s="700"/>
      <c r="I9" s="700"/>
      <c r="J9" s="688" t="s">
        <v>107</v>
      </c>
      <c r="K9" s="684" t="s">
        <v>106</v>
      </c>
      <c r="L9" s="684" t="s">
        <v>104</v>
      </c>
    </row>
    <row r="10" spans="1:12" s="6" customFormat="1" ht="19.5" customHeight="1" x14ac:dyDescent="0.65">
      <c r="A10" s="697"/>
      <c r="B10" s="687"/>
      <c r="C10" s="687"/>
      <c r="D10" s="685"/>
      <c r="E10" s="18" t="s">
        <v>772</v>
      </c>
      <c r="F10" s="17" t="s">
        <v>773</v>
      </c>
      <c r="G10" s="17" t="s">
        <v>774</v>
      </c>
      <c r="H10" s="17" t="s">
        <v>775</v>
      </c>
      <c r="I10" s="17" t="s">
        <v>776</v>
      </c>
      <c r="J10" s="695"/>
      <c r="K10" s="685"/>
      <c r="L10" s="685"/>
    </row>
    <row r="11" spans="1:12" s="6" customFormat="1" x14ac:dyDescent="0.65">
      <c r="A11" s="698"/>
      <c r="B11" s="687"/>
      <c r="C11" s="687"/>
      <c r="D11" s="686"/>
      <c r="E11" s="58" t="s">
        <v>97</v>
      </c>
      <c r="F11" s="57" t="s">
        <v>97</v>
      </c>
      <c r="G11" s="57" t="s">
        <v>97</v>
      </c>
      <c r="H11" s="57" t="s">
        <v>97</v>
      </c>
      <c r="I11" s="57" t="s">
        <v>97</v>
      </c>
      <c r="J11" s="696"/>
      <c r="K11" s="686"/>
      <c r="L11" s="686"/>
    </row>
    <row r="12" spans="1:12" s="2" customFormat="1" ht="147" x14ac:dyDescent="0.25">
      <c r="A12" s="179">
        <v>1</v>
      </c>
      <c r="B12" s="248" t="s">
        <v>869</v>
      </c>
      <c r="C12" s="247" t="s">
        <v>870</v>
      </c>
      <c r="D12" s="246" t="s">
        <v>871</v>
      </c>
      <c r="E12" s="155">
        <v>260000</v>
      </c>
      <c r="F12" s="155">
        <v>260000</v>
      </c>
      <c r="G12" s="155">
        <v>260000</v>
      </c>
      <c r="H12" s="155">
        <v>260000</v>
      </c>
      <c r="I12" s="155">
        <v>260000</v>
      </c>
      <c r="J12" s="651" t="s">
        <v>872</v>
      </c>
      <c r="K12" s="245" t="s">
        <v>546</v>
      </c>
      <c r="L12" s="464" t="s">
        <v>398</v>
      </c>
    </row>
    <row r="13" spans="1:12" s="2" customFormat="1" x14ac:dyDescent="0.65">
      <c r="A13" s="12"/>
      <c r="B13" s="397" t="s">
        <v>524</v>
      </c>
      <c r="C13" s="16"/>
      <c r="D13" s="397"/>
      <c r="E13" s="259">
        <f>SUM(E12)</f>
        <v>260000</v>
      </c>
      <c r="F13" s="259">
        <f>SUM(F12)</f>
        <v>260000</v>
      </c>
      <c r="G13" s="259">
        <f>SUM(G12)</f>
        <v>260000</v>
      </c>
      <c r="H13" s="259">
        <f>SUM(H12)</f>
        <v>260000</v>
      </c>
      <c r="I13" s="259">
        <f>SUM(I12)</f>
        <v>260000</v>
      </c>
      <c r="J13" s="21"/>
      <c r="K13" s="16"/>
      <c r="L13" s="16"/>
    </row>
    <row r="14" spans="1:12" s="2" customFormat="1" x14ac:dyDescent="0.65">
      <c r="A14" s="258"/>
      <c r="B14" s="258"/>
      <c r="C14" s="255"/>
      <c r="D14" s="50"/>
      <c r="E14" s="254"/>
      <c r="F14" s="254"/>
      <c r="G14" s="254"/>
      <c r="H14" s="254"/>
      <c r="I14" s="254"/>
      <c r="J14" s="241"/>
      <c r="K14" s="255"/>
      <c r="L14" s="255"/>
    </row>
    <row r="15" spans="1:12" s="2" customFormat="1" hidden="1" x14ac:dyDescent="0.65">
      <c r="A15" s="257"/>
      <c r="B15" s="256"/>
      <c r="C15" s="255"/>
      <c r="D15" s="50"/>
      <c r="E15" s="254">
        <f>COUNT(E12)</f>
        <v>1</v>
      </c>
      <c r="F15" s="254">
        <f>COUNT(F12)</f>
        <v>1</v>
      </c>
      <c r="G15" s="254">
        <f>COUNT(G12)</f>
        <v>1</v>
      </c>
      <c r="H15" s="254">
        <f>COUNT(H12)</f>
        <v>1</v>
      </c>
      <c r="I15" s="254">
        <f>COUNT(I12)</f>
        <v>1</v>
      </c>
      <c r="J15" s="8"/>
      <c r="K15" s="255"/>
      <c r="L15" s="255"/>
    </row>
    <row r="16" spans="1:12" hidden="1" x14ac:dyDescent="0.65">
      <c r="A16" s="253"/>
      <c r="B16" s="251"/>
      <c r="C16" s="251"/>
      <c r="D16" s="252"/>
      <c r="E16" s="249"/>
      <c r="F16" s="249"/>
      <c r="G16" s="249"/>
      <c r="H16" s="249"/>
      <c r="I16" s="249"/>
      <c r="K16" s="251"/>
      <c r="L16" s="251"/>
    </row>
    <row r="17" spans="1:1" hidden="1" x14ac:dyDescent="0.65">
      <c r="A17" s="240"/>
    </row>
    <row r="18" spans="1:1" hidden="1" x14ac:dyDescent="0.65">
      <c r="A18" s="240"/>
    </row>
    <row r="19" spans="1:1" hidden="1" x14ac:dyDescent="0.65"/>
    <row r="20" spans="1:1" hidden="1" x14ac:dyDescent="0.65"/>
    <row r="21" spans="1:1" hidden="1" x14ac:dyDescent="0.65"/>
    <row r="22" spans="1:1" hidden="1" x14ac:dyDescent="0.65"/>
    <row r="23" spans="1:1" hidden="1" x14ac:dyDescent="0.65"/>
  </sheetData>
  <mergeCells count="8">
    <mergeCell ref="L9:L11"/>
    <mergeCell ref="K9:K11"/>
    <mergeCell ref="A9:A11"/>
    <mergeCell ref="B9:B11"/>
    <mergeCell ref="C9:C11"/>
    <mergeCell ref="E9:I9"/>
    <mergeCell ref="J9:J11"/>
    <mergeCell ref="D9:D11"/>
  </mergeCells>
  <printOptions horizontalCentered="1"/>
  <pageMargins left="0.47244094488188981" right="0.23622047244094491" top="0.98425196850393704" bottom="0.59055118110236227" header="0.19685039370078741" footer="0.39370078740157483"/>
  <pageSetup paperSize="9" scale="80" firstPageNumber="91" orientation="landscape" useFirstPageNumber="1" r:id="rId1"/>
  <headerFooter alignWithMargins="0">
    <oddFooter>&amp;R&amp;"Arial,ตัวหนา"&amp;18&amp;P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24"/>
  <sheetViews>
    <sheetView showGridLines="0" zoomScale="70" zoomScaleNormal="70" zoomScaleSheetLayoutView="100" workbookViewId="0">
      <selection activeCell="A15" sqref="A15:XFD24"/>
    </sheetView>
  </sheetViews>
  <sheetFormatPr defaultColWidth="9.109375" defaultRowHeight="22.8" x14ac:dyDescent="0.65"/>
  <cols>
    <col min="1" max="1" width="5.6640625" style="5" customWidth="1"/>
    <col min="2" max="3" width="21" style="11" customWidth="1"/>
    <col min="4" max="4" width="21" style="7" customWidth="1"/>
    <col min="5" max="9" width="10.109375" style="8" customWidth="1"/>
    <col min="10" max="10" width="10.6640625" style="8" customWidth="1"/>
    <col min="11" max="11" width="19.5546875" style="7" customWidth="1"/>
    <col min="12" max="12" width="15.109375" style="7" customWidth="1"/>
    <col min="13" max="16384" width="9.109375" style="1"/>
  </cols>
  <sheetData>
    <row r="1" spans="1:12" x14ac:dyDescent="0.65">
      <c r="L1" s="75" t="s">
        <v>117</v>
      </c>
    </row>
    <row r="2" spans="1:12" s="68" customFormat="1" x14ac:dyDescent="0.65">
      <c r="A2" s="72" t="s">
        <v>118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2" s="68" customFormat="1" x14ac:dyDescent="0.65">
      <c r="A3" s="72" t="s">
        <v>771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1"/>
    </row>
    <row r="4" spans="1:12" s="68" customFormat="1" x14ac:dyDescent="0.65">
      <c r="A4" s="72" t="s">
        <v>116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1"/>
    </row>
    <row r="5" spans="1:12" s="68" customFormat="1" x14ac:dyDescent="0.65">
      <c r="A5" s="70" t="s">
        <v>904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s="68" customFormat="1" x14ac:dyDescent="0.65">
      <c r="A6" s="70" t="s">
        <v>905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x14ac:dyDescent="0.65">
      <c r="A7" s="103" t="s">
        <v>547</v>
      </c>
      <c r="B7" s="67"/>
      <c r="C7" s="67"/>
      <c r="D7" s="63"/>
      <c r="E7" s="65"/>
      <c r="F7" s="65"/>
      <c r="G7" s="65"/>
      <c r="H7" s="65"/>
      <c r="I7" s="65"/>
      <c r="J7" s="65"/>
      <c r="K7" s="63"/>
      <c r="L7" s="63"/>
    </row>
    <row r="8" spans="1:12" x14ac:dyDescent="0.65">
      <c r="A8" s="101">
        <v>9.1</v>
      </c>
      <c r="B8" s="60" t="s">
        <v>384</v>
      </c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s="6" customFormat="1" ht="19.5" customHeight="1" x14ac:dyDescent="0.65">
      <c r="A9" s="697" t="s">
        <v>111</v>
      </c>
      <c r="B9" s="687" t="s">
        <v>14</v>
      </c>
      <c r="C9" s="687" t="s">
        <v>109</v>
      </c>
      <c r="D9" s="684" t="s">
        <v>785</v>
      </c>
      <c r="E9" s="699" t="s">
        <v>108</v>
      </c>
      <c r="F9" s="700"/>
      <c r="G9" s="700"/>
      <c r="H9" s="700"/>
      <c r="I9" s="700"/>
      <c r="J9" s="688" t="s">
        <v>107</v>
      </c>
      <c r="K9" s="684" t="s">
        <v>106</v>
      </c>
      <c r="L9" s="684" t="s">
        <v>104</v>
      </c>
    </row>
    <row r="10" spans="1:12" s="6" customFormat="1" ht="19.5" customHeight="1" x14ac:dyDescent="0.65">
      <c r="A10" s="697"/>
      <c r="B10" s="687"/>
      <c r="C10" s="687"/>
      <c r="D10" s="685"/>
      <c r="E10" s="18" t="s">
        <v>772</v>
      </c>
      <c r="F10" s="17" t="s">
        <v>773</v>
      </c>
      <c r="G10" s="17" t="s">
        <v>774</v>
      </c>
      <c r="H10" s="17" t="s">
        <v>775</v>
      </c>
      <c r="I10" s="17" t="s">
        <v>776</v>
      </c>
      <c r="J10" s="695"/>
      <c r="K10" s="685"/>
      <c r="L10" s="685"/>
    </row>
    <row r="11" spans="1:12" s="6" customFormat="1" x14ac:dyDescent="0.65">
      <c r="A11" s="698"/>
      <c r="B11" s="687"/>
      <c r="C11" s="687"/>
      <c r="D11" s="686"/>
      <c r="E11" s="58" t="s">
        <v>97</v>
      </c>
      <c r="F11" s="57" t="s">
        <v>97</v>
      </c>
      <c r="G11" s="57" t="s">
        <v>97</v>
      </c>
      <c r="H11" s="57" t="s">
        <v>97</v>
      </c>
      <c r="I11" s="57" t="s">
        <v>97</v>
      </c>
      <c r="J11" s="696"/>
      <c r="K11" s="686"/>
      <c r="L11" s="686"/>
    </row>
    <row r="12" spans="1:12" s="2" customFormat="1" ht="111.6" x14ac:dyDescent="0.25">
      <c r="A12" s="260">
        <v>1</v>
      </c>
      <c r="B12" s="652" t="s">
        <v>873</v>
      </c>
      <c r="C12" s="653" t="s">
        <v>555</v>
      </c>
      <c r="D12" s="654" t="s">
        <v>382</v>
      </c>
      <c r="E12" s="655">
        <v>90000</v>
      </c>
      <c r="F12" s="655">
        <v>90000</v>
      </c>
      <c r="G12" s="655">
        <v>90000</v>
      </c>
      <c r="H12" s="655">
        <v>90000</v>
      </c>
      <c r="I12" s="655">
        <v>90000</v>
      </c>
      <c r="J12" s="656" t="s">
        <v>554</v>
      </c>
      <c r="K12" s="653" t="s">
        <v>874</v>
      </c>
      <c r="L12" s="657" t="s">
        <v>548</v>
      </c>
    </row>
    <row r="13" spans="1:12" x14ac:dyDescent="0.65">
      <c r="A13" s="22"/>
      <c r="B13" s="19" t="s">
        <v>389</v>
      </c>
      <c r="C13" s="76"/>
      <c r="D13" s="20"/>
      <c r="E13" s="21">
        <f>SUM(E12)</f>
        <v>90000</v>
      </c>
      <c r="F13" s="21">
        <f t="shared" ref="F13:I13" si="0">SUM(F12)</f>
        <v>90000</v>
      </c>
      <c r="G13" s="21">
        <f t="shared" si="0"/>
        <v>90000</v>
      </c>
      <c r="H13" s="21">
        <f t="shared" si="0"/>
        <v>90000</v>
      </c>
      <c r="I13" s="21">
        <f t="shared" si="0"/>
        <v>90000</v>
      </c>
      <c r="J13" s="21"/>
      <c r="K13" s="20"/>
      <c r="L13" s="20"/>
    </row>
    <row r="15" spans="1:12" hidden="1" x14ac:dyDescent="0.65">
      <c r="E15" s="8">
        <f>COUNT(E12:E12)</f>
        <v>1</v>
      </c>
      <c r="F15" s="8">
        <f t="shared" ref="F15:I15" si="1">COUNT(F12:F12)</f>
        <v>1</v>
      </c>
      <c r="G15" s="8">
        <f t="shared" si="1"/>
        <v>1</v>
      </c>
      <c r="H15" s="8">
        <f t="shared" si="1"/>
        <v>1</v>
      </c>
      <c r="I15" s="8">
        <f t="shared" si="1"/>
        <v>1</v>
      </c>
    </row>
    <row r="16" spans="1:12" hidden="1" x14ac:dyDescent="0.65"/>
    <row r="17" spans="1:12" s="505" customFormat="1" ht="148.80000000000001" hidden="1" x14ac:dyDescent="0.25">
      <c r="A17" s="524">
        <v>2</v>
      </c>
      <c r="B17" s="488" t="s">
        <v>553</v>
      </c>
      <c r="C17" s="522" t="s">
        <v>552</v>
      </c>
      <c r="D17" s="522" t="s">
        <v>551</v>
      </c>
      <c r="E17" s="518">
        <v>100000</v>
      </c>
      <c r="F17" s="518">
        <v>100000</v>
      </c>
      <c r="G17" s="518">
        <v>100000</v>
      </c>
      <c r="H17" s="518">
        <v>100000</v>
      </c>
      <c r="I17" s="518">
        <v>100000</v>
      </c>
      <c r="J17" s="523" t="s">
        <v>550</v>
      </c>
      <c r="K17" s="490" t="s">
        <v>549</v>
      </c>
      <c r="L17" s="525" t="s">
        <v>548</v>
      </c>
    </row>
    <row r="18" spans="1:12" hidden="1" x14ac:dyDescent="0.65"/>
    <row r="19" spans="1:12" hidden="1" x14ac:dyDescent="0.65"/>
    <row r="20" spans="1:12" hidden="1" x14ac:dyDescent="0.65"/>
    <row r="21" spans="1:12" hidden="1" x14ac:dyDescent="0.65"/>
    <row r="22" spans="1:12" hidden="1" x14ac:dyDescent="0.65"/>
    <row r="23" spans="1:12" hidden="1" x14ac:dyDescent="0.65"/>
    <row r="24" spans="1:12" hidden="1" x14ac:dyDescent="0.65"/>
  </sheetData>
  <mergeCells count="8">
    <mergeCell ref="L9:L11"/>
    <mergeCell ref="J9:J11"/>
    <mergeCell ref="K9:K11"/>
    <mergeCell ref="A9:A11"/>
    <mergeCell ref="B9:B11"/>
    <mergeCell ref="C9:C11"/>
    <mergeCell ref="E9:I9"/>
    <mergeCell ref="D9:D11"/>
  </mergeCells>
  <printOptions horizontalCentered="1"/>
  <pageMargins left="0.47244094488188981" right="0.23622047244094491" top="0.98425196850393704" bottom="0.59055118110236227" header="0.19685039370078741" footer="0.39370078740157483"/>
  <pageSetup paperSize="9" scale="80" firstPageNumber="92" orientation="landscape" useFirstPageNumber="1" r:id="rId1"/>
  <headerFooter alignWithMargins="0">
    <oddFooter>&amp;R&amp;"Arial,ตัวหนา"&amp;18&amp;P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M50"/>
  <sheetViews>
    <sheetView showGridLines="0" topLeftCell="A18" zoomScale="60" zoomScaleNormal="60" zoomScaleSheetLayoutView="100" workbookViewId="0">
      <selection activeCell="A21" sqref="A21:XFD50"/>
    </sheetView>
  </sheetViews>
  <sheetFormatPr defaultColWidth="9.109375" defaultRowHeight="22.8" x14ac:dyDescent="0.65"/>
  <cols>
    <col min="1" max="1" width="5.6640625" style="158" customWidth="1"/>
    <col min="2" max="2" width="21.109375" style="320" customWidth="1"/>
    <col min="3" max="3" width="14.5546875" style="446" hidden="1" customWidth="1"/>
    <col min="4" max="4" width="21.109375" style="320" customWidth="1"/>
    <col min="5" max="5" width="21.109375" style="318" customWidth="1"/>
    <col min="6" max="10" width="10.109375" style="319" customWidth="1"/>
    <col min="11" max="11" width="10.6640625" style="319" customWidth="1"/>
    <col min="12" max="13" width="18.5546875" style="318" customWidth="1"/>
    <col min="14" max="16384" width="9.109375" style="414"/>
  </cols>
  <sheetData>
    <row r="1" spans="1:13" x14ac:dyDescent="0.65">
      <c r="C1" s="320"/>
      <c r="D1" s="318"/>
      <c r="E1" s="319"/>
      <c r="K1" s="318"/>
      <c r="L1" s="414"/>
      <c r="M1" s="412" t="s">
        <v>117</v>
      </c>
    </row>
    <row r="2" spans="1:13" s="415" customFormat="1" x14ac:dyDescent="0.65">
      <c r="A2" s="174" t="s">
        <v>118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3" s="415" customFormat="1" x14ac:dyDescent="0.65">
      <c r="A3" s="174" t="s">
        <v>771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317"/>
    </row>
    <row r="4" spans="1:13" s="415" customFormat="1" x14ac:dyDescent="0.65">
      <c r="A4" s="174" t="s">
        <v>116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317"/>
    </row>
    <row r="5" spans="1:13" s="415" customFormat="1" x14ac:dyDescent="0.65">
      <c r="A5" s="70" t="s">
        <v>904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</row>
    <row r="6" spans="1:13" s="415" customFormat="1" x14ac:dyDescent="0.65">
      <c r="A6" s="70" t="s">
        <v>905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</row>
    <row r="7" spans="1:13" x14ac:dyDescent="0.65">
      <c r="A7" s="172" t="s">
        <v>547</v>
      </c>
      <c r="B7" s="316"/>
      <c r="C7" s="428"/>
      <c r="D7" s="316"/>
      <c r="E7" s="314"/>
      <c r="F7" s="315"/>
      <c r="G7" s="315"/>
      <c r="H7" s="315"/>
      <c r="I7" s="315"/>
      <c r="J7" s="315"/>
      <c r="K7" s="315"/>
      <c r="L7" s="314"/>
      <c r="M7" s="314"/>
    </row>
    <row r="8" spans="1:13" ht="19.5" customHeight="1" x14ac:dyDescent="0.65">
      <c r="A8" s="171">
        <v>9.1999999999999993</v>
      </c>
      <c r="B8" s="429" t="s">
        <v>525</v>
      </c>
      <c r="C8" s="430"/>
      <c r="D8" s="416"/>
      <c r="E8" s="416"/>
      <c r="F8" s="416"/>
      <c r="G8" s="416"/>
      <c r="H8" s="416"/>
      <c r="I8" s="416"/>
      <c r="J8" s="416"/>
      <c r="K8" s="416"/>
      <c r="L8" s="416"/>
      <c r="M8" s="416"/>
    </row>
    <row r="9" spans="1:13" s="413" customFormat="1" ht="19.5" customHeight="1" x14ac:dyDescent="0.65">
      <c r="A9" s="724" t="s">
        <v>111</v>
      </c>
      <c r="B9" s="717" t="s">
        <v>14</v>
      </c>
      <c r="C9" s="717" t="s">
        <v>110</v>
      </c>
      <c r="D9" s="717" t="s">
        <v>109</v>
      </c>
      <c r="E9" s="684" t="s">
        <v>785</v>
      </c>
      <c r="F9" s="726" t="s">
        <v>108</v>
      </c>
      <c r="G9" s="727"/>
      <c r="H9" s="727"/>
      <c r="I9" s="727"/>
      <c r="J9" s="727"/>
      <c r="K9" s="721" t="s">
        <v>107</v>
      </c>
      <c r="L9" s="718" t="s">
        <v>106</v>
      </c>
      <c r="M9" s="718" t="s">
        <v>104</v>
      </c>
    </row>
    <row r="10" spans="1:13" s="413" customFormat="1" ht="19.5" customHeight="1" x14ac:dyDescent="0.65">
      <c r="A10" s="724"/>
      <c r="B10" s="717"/>
      <c r="C10" s="717"/>
      <c r="D10" s="717"/>
      <c r="E10" s="685"/>
      <c r="F10" s="18" t="s">
        <v>772</v>
      </c>
      <c r="G10" s="17" t="s">
        <v>773</v>
      </c>
      <c r="H10" s="17" t="s">
        <v>774</v>
      </c>
      <c r="I10" s="17" t="s">
        <v>775</v>
      </c>
      <c r="J10" s="17" t="s">
        <v>776</v>
      </c>
      <c r="K10" s="722"/>
      <c r="L10" s="719"/>
      <c r="M10" s="719"/>
    </row>
    <row r="11" spans="1:13" s="413" customFormat="1" x14ac:dyDescent="0.65">
      <c r="A11" s="725"/>
      <c r="B11" s="717"/>
      <c r="C11" s="717"/>
      <c r="D11" s="717"/>
      <c r="E11" s="686"/>
      <c r="F11" s="311" t="s">
        <v>97</v>
      </c>
      <c r="G11" s="310" t="s">
        <v>97</v>
      </c>
      <c r="H11" s="310" t="s">
        <v>97</v>
      </c>
      <c r="I11" s="310" t="s">
        <v>97</v>
      </c>
      <c r="J11" s="310" t="s">
        <v>97</v>
      </c>
      <c r="K11" s="723"/>
      <c r="L11" s="720"/>
      <c r="M11" s="720"/>
    </row>
    <row r="12" spans="1:13" s="436" customFormat="1" ht="74.400000000000006" x14ac:dyDescent="0.6">
      <c r="A12" s="261">
        <v>1</v>
      </c>
      <c r="B12" s="432" t="s">
        <v>919</v>
      </c>
      <c r="C12" s="433"/>
      <c r="D12" s="434" t="s">
        <v>593</v>
      </c>
      <c r="E12" s="434" t="s">
        <v>592</v>
      </c>
      <c r="F12" s="435">
        <v>400000</v>
      </c>
      <c r="G12" s="435">
        <v>400000</v>
      </c>
      <c r="H12" s="435">
        <v>400000</v>
      </c>
      <c r="I12" s="435">
        <v>400000</v>
      </c>
      <c r="J12" s="435">
        <v>400000</v>
      </c>
      <c r="K12" s="264" t="s">
        <v>591</v>
      </c>
      <c r="L12" s="434" t="s">
        <v>590</v>
      </c>
      <c r="M12" s="431" t="s">
        <v>556</v>
      </c>
    </row>
    <row r="13" spans="1:13" s="436" customFormat="1" ht="74.400000000000006" x14ac:dyDescent="0.6">
      <c r="A13" s="262">
        <v>2</v>
      </c>
      <c r="B13" s="437" t="s">
        <v>917</v>
      </c>
      <c r="C13" s="438"/>
      <c r="D13" s="439" t="s">
        <v>589</v>
      </c>
      <c r="E13" s="440" t="s">
        <v>588</v>
      </c>
      <c r="F13" s="441">
        <v>100000</v>
      </c>
      <c r="G13" s="441">
        <v>100000</v>
      </c>
      <c r="H13" s="441">
        <v>100000</v>
      </c>
      <c r="I13" s="441">
        <v>100000</v>
      </c>
      <c r="J13" s="441">
        <v>100000</v>
      </c>
      <c r="K13" s="264" t="s">
        <v>587</v>
      </c>
      <c r="L13" s="439" t="s">
        <v>586</v>
      </c>
      <c r="M13" s="431" t="s">
        <v>918</v>
      </c>
    </row>
    <row r="14" spans="1:13" s="162" customFormat="1" ht="91.2" x14ac:dyDescent="0.25">
      <c r="A14" s="261">
        <v>3</v>
      </c>
      <c r="B14" s="442" t="s">
        <v>916</v>
      </c>
      <c r="C14" s="164"/>
      <c r="D14" s="283" t="s">
        <v>585</v>
      </c>
      <c r="E14" s="283" t="s">
        <v>584</v>
      </c>
      <c r="F14" s="443">
        <v>20000</v>
      </c>
      <c r="G14" s="443">
        <v>20000</v>
      </c>
      <c r="H14" s="443">
        <v>20000</v>
      </c>
      <c r="I14" s="443">
        <v>20000</v>
      </c>
      <c r="J14" s="443">
        <v>20000</v>
      </c>
      <c r="K14" s="264" t="s">
        <v>583</v>
      </c>
      <c r="L14" s="283" t="s">
        <v>582</v>
      </c>
      <c r="M14" s="431" t="s">
        <v>556</v>
      </c>
    </row>
    <row r="15" spans="1:13" s="268" customFormat="1" ht="123" x14ac:dyDescent="0.25">
      <c r="A15" s="262">
        <v>4</v>
      </c>
      <c r="B15" s="273" t="s">
        <v>920</v>
      </c>
      <c r="C15" s="272"/>
      <c r="D15" s="265" t="s">
        <v>576</v>
      </c>
      <c r="E15" s="278" t="s">
        <v>575</v>
      </c>
      <c r="F15" s="277">
        <v>50000</v>
      </c>
      <c r="G15" s="277">
        <v>50000</v>
      </c>
      <c r="H15" s="277">
        <v>50000</v>
      </c>
      <c r="I15" s="277">
        <v>50000</v>
      </c>
      <c r="J15" s="277">
        <v>50000</v>
      </c>
      <c r="K15" s="264" t="s">
        <v>574</v>
      </c>
      <c r="L15" s="265" t="s">
        <v>573</v>
      </c>
      <c r="M15" s="431" t="s">
        <v>556</v>
      </c>
    </row>
    <row r="16" spans="1:13" s="162" customFormat="1" ht="172.2" x14ac:dyDescent="0.25">
      <c r="A16" s="261">
        <v>5</v>
      </c>
      <c r="B16" s="276" t="s">
        <v>804</v>
      </c>
      <c r="C16" s="275"/>
      <c r="D16" s="263" t="s">
        <v>572</v>
      </c>
      <c r="E16" s="274" t="s">
        <v>571</v>
      </c>
      <c r="F16" s="444">
        <v>700000</v>
      </c>
      <c r="G16" s="444">
        <v>700000</v>
      </c>
      <c r="H16" s="444">
        <v>700000</v>
      </c>
      <c r="I16" s="444">
        <v>700000</v>
      </c>
      <c r="J16" s="444">
        <v>700000</v>
      </c>
      <c r="K16" s="264" t="s">
        <v>570</v>
      </c>
      <c r="L16" s="263" t="s">
        <v>568</v>
      </c>
      <c r="M16" s="431" t="s">
        <v>556</v>
      </c>
    </row>
    <row r="17" spans="1:13" s="268" customFormat="1" ht="147.6" x14ac:dyDescent="0.25">
      <c r="A17" s="262">
        <v>6</v>
      </c>
      <c r="B17" s="273" t="s">
        <v>806</v>
      </c>
      <c r="C17" s="272"/>
      <c r="D17" s="270" t="s">
        <v>567</v>
      </c>
      <c r="E17" s="265" t="s">
        <v>566</v>
      </c>
      <c r="F17" s="269">
        <v>50000</v>
      </c>
      <c r="G17" s="269">
        <v>50000</v>
      </c>
      <c r="H17" s="271">
        <v>50000</v>
      </c>
      <c r="I17" s="269">
        <v>50000</v>
      </c>
      <c r="J17" s="269">
        <v>50000</v>
      </c>
      <c r="K17" s="264" t="s">
        <v>565</v>
      </c>
      <c r="L17" s="270" t="s">
        <v>564</v>
      </c>
      <c r="M17" s="431" t="s">
        <v>556</v>
      </c>
    </row>
    <row r="18" spans="1:13" s="436" customFormat="1" ht="147" x14ac:dyDescent="0.6">
      <c r="A18" s="261">
        <v>7</v>
      </c>
      <c r="B18" s="273" t="s">
        <v>805</v>
      </c>
      <c r="C18" s="272"/>
      <c r="D18" s="278" t="s">
        <v>563</v>
      </c>
      <c r="E18" s="445" t="s">
        <v>562</v>
      </c>
      <c r="F18" s="435">
        <v>30000</v>
      </c>
      <c r="G18" s="435">
        <v>30000</v>
      </c>
      <c r="H18" s="435">
        <v>30000</v>
      </c>
      <c r="I18" s="435">
        <v>30000</v>
      </c>
      <c r="J18" s="435">
        <v>30000</v>
      </c>
      <c r="K18" s="267" t="s">
        <v>561</v>
      </c>
      <c r="L18" s="278" t="s">
        <v>560</v>
      </c>
      <c r="M18" s="431" t="s">
        <v>559</v>
      </c>
    </row>
    <row r="19" spans="1:13" x14ac:dyDescent="0.65">
      <c r="A19" s="159"/>
      <c r="B19" s="417" t="s">
        <v>526</v>
      </c>
      <c r="C19" s="417"/>
      <c r="D19" s="418"/>
      <c r="E19" s="419"/>
      <c r="F19" s="420">
        <f>SUM(F12:F18)</f>
        <v>1350000</v>
      </c>
      <c r="G19" s="420">
        <f t="shared" ref="G19:J19" si="0">SUM(G12:G18)</f>
        <v>1350000</v>
      </c>
      <c r="H19" s="420">
        <f t="shared" si="0"/>
        <v>1350000</v>
      </c>
      <c r="I19" s="420">
        <f t="shared" si="0"/>
        <v>1350000</v>
      </c>
      <c r="J19" s="420">
        <f t="shared" si="0"/>
        <v>1350000</v>
      </c>
      <c r="K19" s="420"/>
      <c r="L19" s="419"/>
      <c r="M19" s="419"/>
    </row>
    <row r="21" spans="1:13" hidden="1" x14ac:dyDescent="0.65">
      <c r="F21" s="319">
        <f>COUNT(F12:F18)</f>
        <v>7</v>
      </c>
      <c r="G21" s="319">
        <f>COUNT(G12:G18)</f>
        <v>7</v>
      </c>
      <c r="H21" s="319">
        <f>COUNT(H12:H18)</f>
        <v>7</v>
      </c>
      <c r="I21" s="319">
        <f>COUNT(I12:I18)</f>
        <v>7</v>
      </c>
      <c r="J21" s="319">
        <f>COUNT(J12:J18)</f>
        <v>7</v>
      </c>
    </row>
    <row r="22" spans="1:13" hidden="1" x14ac:dyDescent="0.65"/>
    <row r="23" spans="1:13" hidden="1" x14ac:dyDescent="0.65"/>
    <row r="24" spans="1:13" s="510" customFormat="1" ht="209.4" hidden="1" x14ac:dyDescent="0.25">
      <c r="A24" s="526">
        <v>1</v>
      </c>
      <c r="B24" s="527" t="s">
        <v>793</v>
      </c>
      <c r="C24" s="528"/>
      <c r="D24" s="529" t="s">
        <v>597</v>
      </c>
      <c r="E24" s="530" t="s">
        <v>596</v>
      </c>
      <c r="F24" s="531">
        <v>650000</v>
      </c>
      <c r="G24" s="531">
        <v>650000</v>
      </c>
      <c r="H24" s="531">
        <v>650000</v>
      </c>
      <c r="I24" s="531">
        <v>650000</v>
      </c>
      <c r="J24" s="531">
        <v>650000</v>
      </c>
      <c r="K24" s="532" t="s">
        <v>595</v>
      </c>
      <c r="L24" s="529" t="s">
        <v>594</v>
      </c>
      <c r="M24" s="533" t="s">
        <v>556</v>
      </c>
    </row>
    <row r="25" spans="1:13" s="510" customFormat="1" ht="93" hidden="1" x14ac:dyDescent="0.25">
      <c r="A25" s="526">
        <v>5</v>
      </c>
      <c r="B25" s="535" t="s">
        <v>581</v>
      </c>
      <c r="C25" s="536"/>
      <c r="D25" s="537" t="s">
        <v>580</v>
      </c>
      <c r="E25" s="537" t="s">
        <v>579</v>
      </c>
      <c r="F25" s="538">
        <v>70000</v>
      </c>
      <c r="G25" s="538">
        <v>70000</v>
      </c>
      <c r="H25" s="538">
        <v>70000</v>
      </c>
      <c r="I25" s="538">
        <v>70000</v>
      </c>
      <c r="J25" s="538">
        <v>70000</v>
      </c>
      <c r="K25" s="532" t="s">
        <v>578</v>
      </c>
      <c r="L25" s="537" t="s">
        <v>577</v>
      </c>
      <c r="M25" s="533" t="s">
        <v>556</v>
      </c>
    </row>
    <row r="26" spans="1:13" s="510" customFormat="1" ht="114" hidden="1" x14ac:dyDescent="0.25">
      <c r="A26" s="540">
        <v>8</v>
      </c>
      <c r="B26" s="527" t="s">
        <v>794</v>
      </c>
      <c r="C26" s="541"/>
      <c r="D26" s="542" t="s">
        <v>558</v>
      </c>
      <c r="E26" s="543" t="s">
        <v>569</v>
      </c>
      <c r="F26" s="531">
        <v>70000</v>
      </c>
      <c r="G26" s="531">
        <v>70000</v>
      </c>
      <c r="H26" s="531">
        <v>70000</v>
      </c>
      <c r="I26" s="531">
        <v>70000</v>
      </c>
      <c r="J26" s="531">
        <v>70000</v>
      </c>
      <c r="K26" s="532" t="s">
        <v>557</v>
      </c>
      <c r="L26" s="542" t="s">
        <v>568</v>
      </c>
      <c r="M26" s="533" t="s">
        <v>556</v>
      </c>
    </row>
    <row r="27" spans="1:13" hidden="1" x14ac:dyDescent="0.65"/>
    <row r="28" spans="1:13" hidden="1" x14ac:dyDescent="0.65"/>
    <row r="29" spans="1:13" hidden="1" x14ac:dyDescent="0.65"/>
    <row r="30" spans="1:13" hidden="1" x14ac:dyDescent="0.65"/>
    <row r="31" spans="1:13" hidden="1" x14ac:dyDescent="0.65"/>
    <row r="32" spans="1:13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</sheetData>
  <mergeCells count="9">
    <mergeCell ref="C9:C11"/>
    <mergeCell ref="M9:M11"/>
    <mergeCell ref="K9:K11"/>
    <mergeCell ref="L9:L11"/>
    <mergeCell ref="A9:A11"/>
    <mergeCell ref="B9:B11"/>
    <mergeCell ref="D9:D11"/>
    <mergeCell ref="F9:J9"/>
    <mergeCell ref="E9:E11"/>
  </mergeCells>
  <printOptions horizontalCentered="1"/>
  <pageMargins left="0.47244094488188981" right="0.23622047244094491" top="0.98425196850393704" bottom="0.59055118110236227" header="0.19685039370078741" footer="0.39370078740157483"/>
  <pageSetup paperSize="9" scale="80" firstPageNumber="93" orientation="landscape" useFirstPageNumber="1" r:id="rId1"/>
  <headerFooter alignWithMargins="0">
    <oddFooter>&amp;R&amp;"Arial,ตัวหนา"&amp;18&amp;P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36"/>
  <sheetViews>
    <sheetView showGridLines="0" topLeftCell="A14" zoomScale="60" zoomScaleNormal="60" zoomScaleSheetLayoutView="100" workbookViewId="0">
      <selection activeCell="A16" sqref="A16:XFD36"/>
    </sheetView>
  </sheetViews>
  <sheetFormatPr defaultColWidth="9.109375" defaultRowHeight="22.8" x14ac:dyDescent="0.65"/>
  <cols>
    <col min="1" max="1" width="5.6640625" style="5" customWidth="1"/>
    <col min="2" max="2" width="21" style="11" customWidth="1"/>
    <col min="3" max="3" width="22.5546875" style="11" customWidth="1"/>
    <col min="4" max="4" width="21" style="7" customWidth="1"/>
    <col min="5" max="9" width="10.109375" style="8" customWidth="1"/>
    <col min="10" max="10" width="9.44140625" style="8" customWidth="1"/>
    <col min="11" max="11" width="22.5546875" style="7" customWidth="1"/>
    <col min="12" max="12" width="18.6640625" style="7" customWidth="1"/>
    <col min="13" max="16384" width="9.109375" style="1"/>
  </cols>
  <sheetData>
    <row r="1" spans="1:12" x14ac:dyDescent="0.65">
      <c r="L1" s="75" t="s">
        <v>117</v>
      </c>
    </row>
    <row r="2" spans="1:12" s="68" customFormat="1" x14ac:dyDescent="0.65">
      <c r="A2" s="72" t="s">
        <v>118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s="68" customFormat="1" x14ac:dyDescent="0.65">
      <c r="A3" s="72" t="s">
        <v>771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s="68" customFormat="1" x14ac:dyDescent="0.65">
      <c r="A4" s="72" t="s">
        <v>116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68" customFormat="1" x14ac:dyDescent="0.65">
      <c r="A5" s="70" t="s">
        <v>914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s="68" customFormat="1" x14ac:dyDescent="0.65">
      <c r="A6" s="70" t="s">
        <v>915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x14ac:dyDescent="0.65">
      <c r="A7" s="103" t="s">
        <v>602</v>
      </c>
      <c r="B7" s="67"/>
      <c r="C7" s="67"/>
      <c r="D7" s="63"/>
      <c r="E7" s="65"/>
      <c r="F7" s="65"/>
      <c r="G7" s="65"/>
      <c r="H7" s="65"/>
      <c r="I7" s="65"/>
      <c r="J7" s="65"/>
      <c r="K7" s="63"/>
      <c r="L7" s="63"/>
    </row>
    <row r="8" spans="1:12" x14ac:dyDescent="0.65">
      <c r="A8" s="101">
        <v>10.1</v>
      </c>
      <c r="B8" s="60" t="s">
        <v>158</v>
      </c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s="6" customFormat="1" x14ac:dyDescent="0.65">
      <c r="A9" s="697" t="s">
        <v>111</v>
      </c>
      <c r="B9" s="687" t="s">
        <v>14</v>
      </c>
      <c r="C9" s="687" t="s">
        <v>109</v>
      </c>
      <c r="D9" s="684" t="s">
        <v>785</v>
      </c>
      <c r="E9" s="699" t="s">
        <v>108</v>
      </c>
      <c r="F9" s="700"/>
      <c r="G9" s="700"/>
      <c r="H9" s="700"/>
      <c r="I9" s="700"/>
      <c r="J9" s="688" t="s">
        <v>107</v>
      </c>
      <c r="K9" s="684" t="s">
        <v>106</v>
      </c>
      <c r="L9" s="684" t="s">
        <v>104</v>
      </c>
    </row>
    <row r="10" spans="1:12" s="6" customFormat="1" x14ac:dyDescent="0.65">
      <c r="A10" s="697"/>
      <c r="B10" s="687"/>
      <c r="C10" s="687"/>
      <c r="D10" s="685"/>
      <c r="E10" s="18" t="s">
        <v>772</v>
      </c>
      <c r="F10" s="17" t="s">
        <v>773</v>
      </c>
      <c r="G10" s="17" t="s">
        <v>774</v>
      </c>
      <c r="H10" s="17" t="s">
        <v>775</v>
      </c>
      <c r="I10" s="17" t="s">
        <v>776</v>
      </c>
      <c r="J10" s="695"/>
      <c r="K10" s="685"/>
      <c r="L10" s="685"/>
    </row>
    <row r="11" spans="1:12" s="6" customFormat="1" x14ac:dyDescent="0.65">
      <c r="A11" s="698"/>
      <c r="B11" s="687"/>
      <c r="C11" s="687"/>
      <c r="D11" s="686"/>
      <c r="E11" s="58" t="s">
        <v>97</v>
      </c>
      <c r="F11" s="57" t="s">
        <v>97</v>
      </c>
      <c r="G11" s="57" t="s">
        <v>97</v>
      </c>
      <c r="H11" s="57" t="s">
        <v>97</v>
      </c>
      <c r="I11" s="57" t="s">
        <v>97</v>
      </c>
      <c r="J11" s="696"/>
      <c r="K11" s="686"/>
      <c r="L11" s="686"/>
    </row>
    <row r="12" spans="1:12" s="2" customFormat="1" ht="342" x14ac:dyDescent="0.25">
      <c r="A12" s="200">
        <v>1</v>
      </c>
      <c r="B12" s="276" t="s">
        <v>802</v>
      </c>
      <c r="C12" s="156" t="s">
        <v>608</v>
      </c>
      <c r="D12" s="156" t="s">
        <v>607</v>
      </c>
      <c r="E12" s="155">
        <v>200000</v>
      </c>
      <c r="F12" s="155">
        <v>200000</v>
      </c>
      <c r="G12" s="155">
        <v>200000</v>
      </c>
      <c r="H12" s="155">
        <v>200000</v>
      </c>
      <c r="I12" s="155">
        <v>200000</v>
      </c>
      <c r="J12" s="207" t="s">
        <v>606</v>
      </c>
      <c r="K12" s="156" t="s">
        <v>605</v>
      </c>
      <c r="L12" s="118" t="s">
        <v>603</v>
      </c>
    </row>
    <row r="13" spans="1:12" s="2" customFormat="1" ht="223.2" x14ac:dyDescent="0.25">
      <c r="A13" s="206">
        <v>2</v>
      </c>
      <c r="B13" s="186" t="s">
        <v>803</v>
      </c>
      <c r="C13" s="227" t="s">
        <v>601</v>
      </c>
      <c r="D13" s="227" t="s">
        <v>600</v>
      </c>
      <c r="E13" s="239">
        <v>100000</v>
      </c>
      <c r="F13" s="239">
        <v>100000</v>
      </c>
      <c r="G13" s="239">
        <v>100000</v>
      </c>
      <c r="H13" s="239">
        <v>100000</v>
      </c>
      <c r="I13" s="239">
        <v>100000</v>
      </c>
      <c r="J13" s="207" t="s">
        <v>599</v>
      </c>
      <c r="K13" s="227" t="s">
        <v>598</v>
      </c>
      <c r="L13" s="279" t="s">
        <v>504</v>
      </c>
    </row>
    <row r="14" spans="1:12" s="2" customFormat="1" x14ac:dyDescent="0.25">
      <c r="A14" s="12"/>
      <c r="B14" s="397" t="s">
        <v>151</v>
      </c>
      <c r="C14" s="16"/>
      <c r="D14" s="16"/>
      <c r="E14" s="259">
        <f>SUM(E12:E13)</f>
        <v>300000</v>
      </c>
      <c r="F14" s="259">
        <f t="shared" ref="F14:I14" si="0">SUM(F12:F13)</f>
        <v>300000</v>
      </c>
      <c r="G14" s="259">
        <f t="shared" si="0"/>
        <v>300000</v>
      </c>
      <c r="H14" s="259">
        <f t="shared" si="0"/>
        <v>300000</v>
      </c>
      <c r="I14" s="259">
        <f t="shared" si="0"/>
        <v>300000</v>
      </c>
      <c r="J14" s="259"/>
      <c r="K14" s="16"/>
      <c r="L14" s="397"/>
    </row>
    <row r="15" spans="1:12" s="2" customFormat="1" x14ac:dyDescent="0.65">
      <c r="A15" s="3"/>
      <c r="B15" s="255"/>
      <c r="C15" s="255"/>
      <c r="D15" s="255"/>
      <c r="E15" s="254"/>
      <c r="F15" s="254"/>
      <c r="G15" s="254"/>
      <c r="H15" s="254"/>
      <c r="I15" s="254"/>
      <c r="J15" s="8"/>
      <c r="K15" s="255"/>
      <c r="L15" s="50"/>
    </row>
    <row r="16" spans="1:12" s="2" customFormat="1" hidden="1" x14ac:dyDescent="0.65">
      <c r="A16" s="3"/>
      <c r="B16" s="255"/>
      <c r="C16" s="255"/>
      <c r="D16" s="255"/>
      <c r="E16" s="254">
        <f>COUNT(E12:E13)</f>
        <v>2</v>
      </c>
      <c r="F16" s="254">
        <f t="shared" ref="F16:I16" si="1">COUNT(F12:F13)</f>
        <v>2</v>
      </c>
      <c r="G16" s="254">
        <f t="shared" si="1"/>
        <v>2</v>
      </c>
      <c r="H16" s="254">
        <f t="shared" si="1"/>
        <v>2</v>
      </c>
      <c r="I16" s="254">
        <f t="shared" si="1"/>
        <v>2</v>
      </c>
      <c r="J16" s="8"/>
      <c r="K16" s="255"/>
      <c r="L16" s="50"/>
    </row>
    <row r="17" spans="1:12" s="2" customFormat="1" hidden="1" x14ac:dyDescent="0.65">
      <c r="A17" s="3"/>
      <c r="B17" s="255"/>
      <c r="C17" s="255"/>
      <c r="D17" s="255"/>
      <c r="E17" s="254"/>
      <c r="F17" s="254"/>
      <c r="G17" s="254"/>
      <c r="H17" s="254"/>
      <c r="I17" s="254"/>
      <c r="J17" s="8"/>
      <c r="K17" s="255"/>
      <c r="L17" s="50"/>
    </row>
    <row r="18" spans="1:12" s="505" customFormat="1" ht="130.19999999999999" hidden="1" x14ac:dyDescent="0.25">
      <c r="A18" s="487">
        <v>1</v>
      </c>
      <c r="B18" s="488" t="s">
        <v>613</v>
      </c>
      <c r="C18" s="490" t="s">
        <v>612</v>
      </c>
      <c r="D18" s="490" t="s">
        <v>611</v>
      </c>
      <c r="E18" s="539">
        <v>70000</v>
      </c>
      <c r="F18" s="539">
        <v>70000</v>
      </c>
      <c r="G18" s="539">
        <v>70000</v>
      </c>
      <c r="H18" s="539">
        <v>70000</v>
      </c>
      <c r="I18" s="539">
        <v>70000</v>
      </c>
      <c r="J18" s="523" t="s">
        <v>610</v>
      </c>
      <c r="K18" s="490" t="s">
        <v>609</v>
      </c>
      <c r="L18" s="521" t="s">
        <v>603</v>
      </c>
    </row>
    <row r="19" spans="1:12" hidden="1" x14ac:dyDescent="0.65">
      <c r="A19" s="253"/>
      <c r="B19" s="251"/>
      <c r="C19" s="251"/>
      <c r="D19" s="252"/>
      <c r="E19" s="249"/>
      <c r="F19" s="249"/>
      <c r="G19" s="249"/>
      <c r="H19" s="249"/>
      <c r="I19" s="249"/>
      <c r="K19" s="251"/>
      <c r="L19" s="250"/>
    </row>
    <row r="20" spans="1:12" hidden="1" x14ac:dyDescent="0.65"/>
    <row r="21" spans="1:12" hidden="1" x14ac:dyDescent="0.65"/>
    <row r="22" spans="1:12" hidden="1" x14ac:dyDescent="0.65"/>
    <row r="23" spans="1:12" hidden="1" x14ac:dyDescent="0.65"/>
    <row r="24" spans="1:12" hidden="1" x14ac:dyDescent="0.65"/>
    <row r="25" spans="1:12" hidden="1" x14ac:dyDescent="0.65"/>
    <row r="26" spans="1:12" hidden="1" x14ac:dyDescent="0.65"/>
    <row r="27" spans="1:12" hidden="1" x14ac:dyDescent="0.65"/>
    <row r="28" spans="1:12" hidden="1" x14ac:dyDescent="0.65"/>
    <row r="29" spans="1:12" hidden="1" x14ac:dyDescent="0.65"/>
    <row r="30" spans="1:12" hidden="1" x14ac:dyDescent="0.65"/>
    <row r="31" spans="1:12" hidden="1" x14ac:dyDescent="0.65"/>
    <row r="32" spans="1:12" hidden="1" x14ac:dyDescent="0.65"/>
    <row r="33" hidden="1" x14ac:dyDescent="0.65"/>
    <row r="34" hidden="1" x14ac:dyDescent="0.65"/>
    <row r="35" hidden="1" x14ac:dyDescent="0.65"/>
    <row r="36" hidden="1" x14ac:dyDescent="0.65"/>
  </sheetData>
  <mergeCells count="8">
    <mergeCell ref="L9:L11"/>
    <mergeCell ref="J9:J11"/>
    <mergeCell ref="K9:K11"/>
    <mergeCell ref="A9:A11"/>
    <mergeCell ref="B9:B11"/>
    <mergeCell ref="C9:C11"/>
    <mergeCell ref="E9:I9"/>
    <mergeCell ref="D9:D11"/>
  </mergeCells>
  <printOptions horizontalCentered="1"/>
  <pageMargins left="0.47244094488188981" right="0.23622047244094491" top="0.98425196850393704" bottom="0.59055118110236227" header="0.19685039370078741" footer="0.39370078740157483"/>
  <pageSetup paperSize="9" scale="80" firstPageNumber="95" orientation="landscape" useFirstPageNumber="1" r:id="rId1"/>
  <headerFooter alignWithMargins="0">
    <oddFooter>&amp;R&amp;"Arial,ตัวหนา"&amp;18&amp;P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27"/>
  <sheetViews>
    <sheetView showGridLines="0" zoomScale="80" zoomScaleNormal="80" zoomScaleSheetLayoutView="100" workbookViewId="0">
      <selection activeCell="A15" sqref="A15:XFD27"/>
    </sheetView>
  </sheetViews>
  <sheetFormatPr defaultColWidth="9.109375" defaultRowHeight="22.8" x14ac:dyDescent="0.65"/>
  <cols>
    <col min="1" max="2" width="4" style="329" customWidth="1"/>
    <col min="3" max="3" width="49.44140625" style="329" customWidth="1"/>
    <col min="4" max="4" width="9.44140625" style="339" customWidth="1"/>
    <col min="5" max="5" width="11" style="191" bestFit="1" customWidth="1"/>
    <col min="6" max="6" width="9.33203125" style="339" customWidth="1"/>
    <col min="7" max="7" width="11" style="191" bestFit="1" customWidth="1"/>
    <col min="8" max="8" width="8.88671875" style="339" customWidth="1"/>
    <col min="9" max="9" width="11" style="191" bestFit="1" customWidth="1"/>
    <col min="10" max="10" width="8.88671875" style="339" customWidth="1"/>
    <col min="11" max="11" width="11" style="191" bestFit="1" customWidth="1"/>
    <col min="12" max="12" width="8.88671875" style="191" customWidth="1"/>
    <col min="13" max="13" width="11" style="191" bestFit="1" customWidth="1"/>
    <col min="14" max="14" width="8.5546875" style="339" customWidth="1"/>
    <col min="15" max="15" width="12.109375" style="338" bestFit="1" customWidth="1"/>
    <col min="16" max="16384" width="9.109375" style="329"/>
  </cols>
  <sheetData>
    <row r="1" spans="1:19" ht="36" x14ac:dyDescent="1">
      <c r="B1" s="667"/>
      <c r="C1" s="667"/>
      <c r="O1" s="380" t="s">
        <v>701</v>
      </c>
    </row>
    <row r="2" spans="1:19" x14ac:dyDescent="0.65">
      <c r="A2" s="680"/>
      <c r="B2" s="680"/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</row>
    <row r="3" spans="1:19" s="222" customFormat="1" x14ac:dyDescent="0.65">
      <c r="A3" s="379" t="s">
        <v>700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</row>
    <row r="4" spans="1:19" s="222" customFormat="1" x14ac:dyDescent="0.65">
      <c r="A4" s="379" t="s">
        <v>765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</row>
    <row r="5" spans="1:19" s="222" customFormat="1" x14ac:dyDescent="0.65">
      <c r="A5" s="379" t="s">
        <v>783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</row>
    <row r="6" spans="1:19" s="222" customFormat="1" x14ac:dyDescent="0.65">
      <c r="A6" s="379" t="s">
        <v>116</v>
      </c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</row>
    <row r="7" spans="1:19" s="222" customFormat="1" x14ac:dyDescent="0.65">
      <c r="A7" s="379"/>
      <c r="B7" s="379"/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379"/>
    </row>
    <row r="8" spans="1:19" x14ac:dyDescent="0.65">
      <c r="A8" s="668" t="s">
        <v>111</v>
      </c>
      <c r="B8" s="670" t="s">
        <v>693</v>
      </c>
      <c r="C8" s="671"/>
      <c r="D8" s="674" t="s">
        <v>766</v>
      </c>
      <c r="E8" s="675"/>
      <c r="F8" s="674" t="s">
        <v>767</v>
      </c>
      <c r="G8" s="675"/>
      <c r="H8" s="674" t="s">
        <v>768</v>
      </c>
      <c r="I8" s="675"/>
      <c r="J8" s="674" t="s">
        <v>769</v>
      </c>
      <c r="K8" s="675"/>
      <c r="L8" s="674" t="s">
        <v>770</v>
      </c>
      <c r="M8" s="675"/>
      <c r="N8" s="674" t="s">
        <v>699</v>
      </c>
      <c r="O8" s="675"/>
    </row>
    <row r="9" spans="1:19" ht="45.6" x14ac:dyDescent="0.65">
      <c r="A9" s="669"/>
      <c r="B9" s="672"/>
      <c r="C9" s="673"/>
      <c r="D9" s="377" t="s">
        <v>698</v>
      </c>
      <c r="E9" s="378" t="s">
        <v>697</v>
      </c>
      <c r="F9" s="377" t="s">
        <v>698</v>
      </c>
      <c r="G9" s="378" t="s">
        <v>697</v>
      </c>
      <c r="H9" s="377" t="s">
        <v>698</v>
      </c>
      <c r="I9" s="378" t="s">
        <v>697</v>
      </c>
      <c r="J9" s="377" t="s">
        <v>698</v>
      </c>
      <c r="K9" s="378" t="s">
        <v>697</v>
      </c>
      <c r="L9" s="377" t="s">
        <v>698</v>
      </c>
      <c r="M9" s="378" t="s">
        <v>697</v>
      </c>
      <c r="N9" s="377" t="s">
        <v>698</v>
      </c>
      <c r="O9" s="378" t="s">
        <v>697</v>
      </c>
    </row>
    <row r="10" spans="1:19" x14ac:dyDescent="0.65">
      <c r="A10" s="342">
        <v>3</v>
      </c>
      <c r="B10" s="190" t="s">
        <v>687</v>
      </c>
      <c r="D10" s="346"/>
      <c r="E10" s="346"/>
      <c r="F10" s="348"/>
      <c r="G10" s="346"/>
      <c r="H10" s="348"/>
      <c r="I10" s="346"/>
      <c r="J10" s="348"/>
      <c r="K10" s="346"/>
      <c r="L10" s="346"/>
      <c r="M10" s="346"/>
      <c r="N10" s="348"/>
      <c r="O10" s="346"/>
    </row>
    <row r="11" spans="1:19" x14ac:dyDescent="0.65">
      <c r="A11" s="342"/>
      <c r="B11" s="341">
        <v>3.2</v>
      </c>
      <c r="C11" s="340" t="s">
        <v>851</v>
      </c>
      <c r="D11" s="346">
        <v>2</v>
      </c>
      <c r="E11" s="346">
        <f>'ผ02_2 เกินศักยภาพ'!E20</f>
        <v>3183900</v>
      </c>
      <c r="F11" s="348">
        <v>2</v>
      </c>
      <c r="G11" s="346">
        <f>'ผ02_2 เกินศักยภาพ'!F20</f>
        <v>8980000</v>
      </c>
      <c r="H11" s="348">
        <v>1</v>
      </c>
      <c r="I11" s="346">
        <f>'ผ02_2 เกินศักยภาพ'!G20</f>
        <v>9000000</v>
      </c>
      <c r="J11" s="348">
        <v>1</v>
      </c>
      <c r="K11" s="346">
        <f>'ผ02_2 เกินศักยภาพ'!H20</f>
        <v>2300000</v>
      </c>
      <c r="L11" s="353">
        <v>1</v>
      </c>
      <c r="M11" s="353">
        <f>'ผ02_2 เกินศักยภาพ'!I20</f>
        <v>14068000</v>
      </c>
      <c r="N11" s="347">
        <f>D11+F11+H11+J11+L11</f>
        <v>7</v>
      </c>
      <c r="O11" s="346">
        <f>E11+G11+I11+K11+M11</f>
        <v>37531900</v>
      </c>
    </row>
    <row r="12" spans="1:19" s="335" customFormat="1" x14ac:dyDescent="0.25">
      <c r="A12" s="666" t="s">
        <v>695</v>
      </c>
      <c r="B12" s="679"/>
      <c r="C12" s="679"/>
      <c r="D12" s="345">
        <f t="shared" ref="D12:O12" si="0">SUM(D11:D11)</f>
        <v>2</v>
      </c>
      <c r="E12" s="345">
        <f t="shared" si="0"/>
        <v>3183900</v>
      </c>
      <c r="F12" s="345">
        <f t="shared" si="0"/>
        <v>2</v>
      </c>
      <c r="G12" s="345">
        <f t="shared" si="0"/>
        <v>8980000</v>
      </c>
      <c r="H12" s="345">
        <f t="shared" si="0"/>
        <v>1</v>
      </c>
      <c r="I12" s="345">
        <f t="shared" si="0"/>
        <v>9000000</v>
      </c>
      <c r="J12" s="345">
        <f t="shared" si="0"/>
        <v>1</v>
      </c>
      <c r="K12" s="345">
        <f t="shared" si="0"/>
        <v>2300000</v>
      </c>
      <c r="L12" s="345">
        <f t="shared" si="0"/>
        <v>1</v>
      </c>
      <c r="M12" s="345">
        <f t="shared" si="0"/>
        <v>14068000</v>
      </c>
      <c r="N12" s="345">
        <f t="shared" si="0"/>
        <v>7</v>
      </c>
      <c r="O12" s="345">
        <f t="shared" si="0"/>
        <v>37531900</v>
      </c>
    </row>
    <row r="15" spans="1:19" hidden="1" x14ac:dyDescent="0.65"/>
    <row r="16" spans="1:19" s="339" customFormat="1" hidden="1" x14ac:dyDescent="0.65">
      <c r="A16" s="329"/>
      <c r="B16" s="329"/>
      <c r="C16" s="343" t="s">
        <v>636</v>
      </c>
      <c r="E16" s="191"/>
      <c r="G16" s="191"/>
      <c r="I16" s="191"/>
      <c r="K16" s="191"/>
      <c r="L16" s="191"/>
      <c r="M16" s="191"/>
      <c r="O16" s="338"/>
      <c r="P16" s="329"/>
      <c r="Q16" s="329"/>
      <c r="R16" s="329"/>
      <c r="S16" s="329"/>
    </row>
    <row r="17" spans="1:19" s="339" customFormat="1" hidden="1" x14ac:dyDescent="0.65">
      <c r="A17" s="342">
        <f>A13+1</f>
        <v>1</v>
      </c>
      <c r="B17" s="190" t="s">
        <v>687</v>
      </c>
      <c r="C17" s="329"/>
      <c r="D17" s="339">
        <f>'[1]ผ02_1 ย3.1 แผนเคหะ เกินศักยภาพ '!E25</f>
        <v>0</v>
      </c>
      <c r="E17" s="191">
        <f>'[1]ผ02_1 ย3.1 แผนเคหะ เกินศักยภาพ '!E24</f>
        <v>0</v>
      </c>
      <c r="F17" s="339">
        <f>'[1]ผ02_1 ย3.1 แผนเคหะ เกินศักยภาพ '!F25</f>
        <v>0</v>
      </c>
      <c r="G17" s="191">
        <f>'[1]ผ02_1 ย3.1 แผนเคหะ เกินศักยภาพ '!F24</f>
        <v>0</v>
      </c>
      <c r="H17" s="339">
        <f>'[1]ผ02_1 ย3.1 แผนเคหะ เกินศักยภาพ '!G25</f>
        <v>1</v>
      </c>
      <c r="I17" s="191">
        <f>'[1]ผ02_1 ย3.1 แผนเคหะ เกินศักยภาพ '!G24</f>
        <v>1183900</v>
      </c>
      <c r="J17" s="339">
        <f>'[1]ผ02_1 ย3.1 แผนเคหะ เกินศักยภาพ '!H25</f>
        <v>7</v>
      </c>
      <c r="K17" s="191">
        <f>'[1]ผ02_1 ย3.1 แผนเคหะ เกินศักยภาพ '!H24</f>
        <v>35343000</v>
      </c>
      <c r="L17" s="191">
        <f>'[1]ผ02_1 ย3.1 แผนเคหะ เกินศักยภาพ '!I25</f>
        <v>3</v>
      </c>
      <c r="M17" s="191">
        <f>'[1]ผ02_1 ย3.1 แผนเคหะ เกินศักยภาพ '!I24</f>
        <v>13980000</v>
      </c>
      <c r="O17" s="338"/>
      <c r="P17" s="329"/>
      <c r="Q17" s="329"/>
      <c r="R17" s="329"/>
      <c r="S17" s="329"/>
    </row>
    <row r="18" spans="1:19" s="339" customFormat="1" hidden="1" x14ac:dyDescent="0.65">
      <c r="A18" s="342"/>
      <c r="B18" s="341">
        <v>3.1</v>
      </c>
      <c r="C18" s="340" t="s">
        <v>125</v>
      </c>
      <c r="E18" s="191"/>
      <c r="G18" s="191"/>
      <c r="I18" s="191"/>
      <c r="K18" s="191"/>
      <c r="L18" s="191"/>
      <c r="M18" s="191"/>
      <c r="O18" s="338"/>
      <c r="P18" s="329"/>
      <c r="Q18" s="329"/>
      <c r="R18" s="329"/>
      <c r="S18" s="329"/>
    </row>
    <row r="19" spans="1:19" hidden="1" x14ac:dyDescent="0.65"/>
    <row r="20" spans="1:19" hidden="1" x14ac:dyDescent="0.65"/>
    <row r="21" spans="1:19" hidden="1" x14ac:dyDescent="0.65"/>
    <row r="22" spans="1:19" hidden="1" x14ac:dyDescent="0.65"/>
    <row r="23" spans="1:19" hidden="1" x14ac:dyDescent="0.65"/>
    <row r="24" spans="1:19" hidden="1" x14ac:dyDescent="0.65"/>
    <row r="25" spans="1:19" hidden="1" x14ac:dyDescent="0.65"/>
    <row r="26" spans="1:19" hidden="1" x14ac:dyDescent="0.65"/>
    <row r="27" spans="1:19" hidden="1" x14ac:dyDescent="0.65"/>
  </sheetData>
  <mergeCells count="11">
    <mergeCell ref="A12:C12"/>
    <mergeCell ref="B1:C1"/>
    <mergeCell ref="A2:O2"/>
    <mergeCell ref="A8:A9"/>
    <mergeCell ref="B8:C9"/>
    <mergeCell ref="D8:E8"/>
    <mergeCell ref="F8:G8"/>
    <mergeCell ref="H8:I8"/>
    <mergeCell ref="J8:K8"/>
    <mergeCell ref="L8:M8"/>
    <mergeCell ref="N8:O8"/>
  </mergeCells>
  <printOptions horizontalCentered="1"/>
  <pageMargins left="0.31496062992125984" right="0.31496062992125984" top="0.78740157480314965" bottom="0.47244094488188981" header="0.19685039370078741" footer="0.23622047244094491"/>
  <pageSetup paperSize="9" scale="78" firstPageNumber="97" orientation="landscape" useFirstPageNumber="1" horizontalDpi="4294967293" r:id="rId1"/>
  <headerFooter alignWithMargins="0">
    <oddFooter>&amp;R&amp;"Arial,ตัวหนา"&amp;18&amp;P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18"/>
  <sheetViews>
    <sheetView showGridLines="0" zoomScale="80" zoomScaleNormal="80" zoomScaleSheetLayoutView="100" workbookViewId="0">
      <selection activeCell="I49" sqref="I49"/>
    </sheetView>
  </sheetViews>
  <sheetFormatPr defaultColWidth="9.109375" defaultRowHeight="22.8" x14ac:dyDescent="0.65"/>
  <cols>
    <col min="1" max="2" width="4" style="329" customWidth="1"/>
    <col min="3" max="3" width="49.44140625" style="329" customWidth="1"/>
    <col min="4" max="4" width="9.44140625" style="339" customWidth="1"/>
    <col min="5" max="5" width="11" style="191" bestFit="1" customWidth="1"/>
    <col min="6" max="6" width="9.33203125" style="339" customWidth="1"/>
    <col min="7" max="7" width="11" style="191" bestFit="1" customWidth="1"/>
    <col min="8" max="8" width="8.88671875" style="339" customWidth="1"/>
    <col min="9" max="9" width="11" style="191" bestFit="1" customWidth="1"/>
    <col min="10" max="10" width="8.88671875" style="339" customWidth="1"/>
    <col min="11" max="11" width="11" style="191" bestFit="1" customWidth="1"/>
    <col min="12" max="12" width="8.88671875" style="191" customWidth="1"/>
    <col min="13" max="13" width="11" style="191" bestFit="1" customWidth="1"/>
    <col min="14" max="14" width="8.5546875" style="339" customWidth="1"/>
    <col min="15" max="15" width="12.109375" style="338" bestFit="1" customWidth="1"/>
    <col min="16" max="16384" width="9.109375" style="329"/>
  </cols>
  <sheetData>
    <row r="1" spans="1:19" ht="36" x14ac:dyDescent="1">
      <c r="B1" s="667"/>
      <c r="C1" s="667"/>
      <c r="O1" s="380" t="s">
        <v>701</v>
      </c>
    </row>
    <row r="2" spans="1:19" x14ac:dyDescent="0.65">
      <c r="A2" s="680"/>
      <c r="B2" s="680"/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</row>
    <row r="3" spans="1:19" s="222" customFormat="1" x14ac:dyDescent="0.65">
      <c r="A3" s="379" t="s">
        <v>700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</row>
    <row r="4" spans="1:19" s="222" customFormat="1" x14ac:dyDescent="0.65">
      <c r="A4" s="379" t="s">
        <v>765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</row>
    <row r="5" spans="1:19" s="222" customFormat="1" x14ac:dyDescent="0.65">
      <c r="A5" s="379" t="s">
        <v>783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</row>
    <row r="6" spans="1:19" s="222" customFormat="1" x14ac:dyDescent="0.65">
      <c r="A6" s="379" t="s">
        <v>116</v>
      </c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</row>
    <row r="7" spans="1:19" s="222" customFormat="1" x14ac:dyDescent="0.65">
      <c r="A7" s="379"/>
      <c r="B7" s="379"/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379"/>
    </row>
    <row r="8" spans="1:19" x14ac:dyDescent="0.65">
      <c r="A8" s="668" t="s">
        <v>111</v>
      </c>
      <c r="B8" s="670" t="s">
        <v>693</v>
      </c>
      <c r="C8" s="671"/>
      <c r="D8" s="674" t="s">
        <v>766</v>
      </c>
      <c r="E8" s="675"/>
      <c r="F8" s="674" t="s">
        <v>767</v>
      </c>
      <c r="G8" s="675"/>
      <c r="H8" s="674" t="s">
        <v>768</v>
      </c>
      <c r="I8" s="675"/>
      <c r="J8" s="674" t="s">
        <v>769</v>
      </c>
      <c r="K8" s="675"/>
      <c r="L8" s="674" t="s">
        <v>770</v>
      </c>
      <c r="M8" s="675"/>
      <c r="N8" s="674" t="s">
        <v>699</v>
      </c>
      <c r="O8" s="675"/>
    </row>
    <row r="9" spans="1:19" ht="45.6" x14ac:dyDescent="0.65">
      <c r="A9" s="669"/>
      <c r="B9" s="672"/>
      <c r="C9" s="673"/>
      <c r="D9" s="377" t="s">
        <v>698</v>
      </c>
      <c r="E9" s="378" t="s">
        <v>697</v>
      </c>
      <c r="F9" s="377" t="s">
        <v>698</v>
      </c>
      <c r="G9" s="378" t="s">
        <v>697</v>
      </c>
      <c r="H9" s="377" t="s">
        <v>698</v>
      </c>
      <c r="I9" s="378" t="s">
        <v>697</v>
      </c>
      <c r="J9" s="377" t="s">
        <v>698</v>
      </c>
      <c r="K9" s="378" t="s">
        <v>697</v>
      </c>
      <c r="L9" s="377" t="s">
        <v>698</v>
      </c>
      <c r="M9" s="378" t="s">
        <v>697</v>
      </c>
      <c r="N9" s="377" t="s">
        <v>698</v>
      </c>
      <c r="O9" s="378" t="s">
        <v>697</v>
      </c>
    </row>
    <row r="10" spans="1:19" x14ac:dyDescent="0.65">
      <c r="A10" s="342">
        <v>3</v>
      </c>
      <c r="B10" s="190" t="s">
        <v>687</v>
      </c>
      <c r="D10" s="346"/>
      <c r="E10" s="346"/>
      <c r="F10" s="348"/>
      <c r="G10" s="346"/>
      <c r="H10" s="348"/>
      <c r="I10" s="346"/>
      <c r="J10" s="348"/>
      <c r="K10" s="346"/>
      <c r="L10" s="346"/>
      <c r="M10" s="346"/>
      <c r="N10" s="348"/>
      <c r="O10" s="346"/>
    </row>
    <row r="11" spans="1:19" x14ac:dyDescent="0.65">
      <c r="A11" s="342"/>
      <c r="B11" s="341">
        <v>3.2</v>
      </c>
      <c r="C11" s="340" t="s">
        <v>851</v>
      </c>
      <c r="D11" s="346">
        <v>2</v>
      </c>
      <c r="E11" s="346">
        <f>'ผ02_2 เกินศักยภาพ'!E20</f>
        <v>3183900</v>
      </c>
      <c r="F11" s="348">
        <v>2</v>
      </c>
      <c r="G11" s="346">
        <f>'ผ02_2 เกินศักยภาพ'!F20</f>
        <v>8980000</v>
      </c>
      <c r="H11" s="348">
        <v>1</v>
      </c>
      <c r="I11" s="346">
        <f>'ผ02_2 เกินศักยภาพ'!G20</f>
        <v>9000000</v>
      </c>
      <c r="J11" s="348">
        <v>1</v>
      </c>
      <c r="K11" s="346">
        <f>'ผ02_2 เกินศักยภาพ'!H20</f>
        <v>2300000</v>
      </c>
      <c r="L11" s="353">
        <v>1</v>
      </c>
      <c r="M11" s="353">
        <f>'ผ02_2 เกินศักยภาพ'!I20</f>
        <v>14068000</v>
      </c>
      <c r="N11" s="347">
        <f>D11+F11+H11+J11+L11</f>
        <v>7</v>
      </c>
      <c r="O11" s="346">
        <f>E11+G11+I11+K11+M11</f>
        <v>37531900</v>
      </c>
    </row>
    <row r="12" spans="1:19" s="335" customFormat="1" x14ac:dyDescent="0.25">
      <c r="A12" s="666" t="s">
        <v>695</v>
      </c>
      <c r="B12" s="679"/>
      <c r="C12" s="679"/>
      <c r="D12" s="345">
        <f t="shared" ref="D12:O12" si="0">SUM(D11:D11)</f>
        <v>2</v>
      </c>
      <c r="E12" s="345">
        <f t="shared" si="0"/>
        <v>3183900</v>
      </c>
      <c r="F12" s="345">
        <f t="shared" si="0"/>
        <v>2</v>
      </c>
      <c r="G12" s="345">
        <f t="shared" si="0"/>
        <v>8980000</v>
      </c>
      <c r="H12" s="345">
        <f t="shared" si="0"/>
        <v>1</v>
      </c>
      <c r="I12" s="345">
        <f t="shared" si="0"/>
        <v>9000000</v>
      </c>
      <c r="J12" s="345">
        <f t="shared" si="0"/>
        <v>1</v>
      </c>
      <c r="K12" s="345">
        <f t="shared" si="0"/>
        <v>2300000</v>
      </c>
      <c r="L12" s="345">
        <f t="shared" si="0"/>
        <v>1</v>
      </c>
      <c r="M12" s="345">
        <f t="shared" si="0"/>
        <v>14068000</v>
      </c>
      <c r="N12" s="345">
        <f t="shared" si="0"/>
        <v>7</v>
      </c>
      <c r="O12" s="345">
        <f t="shared" si="0"/>
        <v>37531900</v>
      </c>
    </row>
    <row r="16" spans="1:19" s="339" customFormat="1" x14ac:dyDescent="0.65">
      <c r="A16" s="329"/>
      <c r="B16" s="329"/>
      <c r="C16" s="343" t="s">
        <v>636</v>
      </c>
      <c r="E16" s="191"/>
      <c r="G16" s="191"/>
      <c r="I16" s="191"/>
      <c r="K16" s="191"/>
      <c r="L16" s="191"/>
      <c r="M16" s="191"/>
      <c r="O16" s="338"/>
      <c r="P16" s="329"/>
      <c r="Q16" s="329"/>
      <c r="R16" s="329"/>
      <c r="S16" s="329"/>
    </row>
    <row r="17" spans="1:19" s="339" customFormat="1" x14ac:dyDescent="0.65">
      <c r="A17" s="342">
        <f>A13+1</f>
        <v>1</v>
      </c>
      <c r="B17" s="190" t="s">
        <v>687</v>
      </c>
      <c r="C17" s="329"/>
      <c r="D17" s="339">
        <f>'[1]ผ02_1 ย3.1 แผนเคหะ เกินศักยภาพ '!E25</f>
        <v>0</v>
      </c>
      <c r="E17" s="191">
        <f>'[1]ผ02_1 ย3.1 แผนเคหะ เกินศักยภาพ '!E24</f>
        <v>0</v>
      </c>
      <c r="F17" s="339">
        <f>'[1]ผ02_1 ย3.1 แผนเคหะ เกินศักยภาพ '!F25</f>
        <v>0</v>
      </c>
      <c r="G17" s="191">
        <f>'[1]ผ02_1 ย3.1 แผนเคหะ เกินศักยภาพ '!F24</f>
        <v>0</v>
      </c>
      <c r="H17" s="339">
        <f>'[1]ผ02_1 ย3.1 แผนเคหะ เกินศักยภาพ '!G25</f>
        <v>1</v>
      </c>
      <c r="I17" s="191">
        <f>'[1]ผ02_1 ย3.1 แผนเคหะ เกินศักยภาพ '!G24</f>
        <v>1183900</v>
      </c>
      <c r="J17" s="339">
        <f>'[1]ผ02_1 ย3.1 แผนเคหะ เกินศักยภาพ '!H25</f>
        <v>7</v>
      </c>
      <c r="K17" s="191">
        <f>'[1]ผ02_1 ย3.1 แผนเคหะ เกินศักยภาพ '!H24</f>
        <v>35343000</v>
      </c>
      <c r="L17" s="191">
        <f>'[1]ผ02_1 ย3.1 แผนเคหะ เกินศักยภาพ '!I25</f>
        <v>3</v>
      </c>
      <c r="M17" s="191">
        <f>'[1]ผ02_1 ย3.1 แผนเคหะ เกินศักยภาพ '!I24</f>
        <v>13980000</v>
      </c>
      <c r="O17" s="338"/>
      <c r="P17" s="329"/>
      <c r="Q17" s="329"/>
      <c r="R17" s="329"/>
      <c r="S17" s="329"/>
    </row>
    <row r="18" spans="1:19" s="339" customFormat="1" x14ac:dyDescent="0.65">
      <c r="A18" s="342"/>
      <c r="B18" s="341">
        <v>3.1</v>
      </c>
      <c r="C18" s="340" t="s">
        <v>125</v>
      </c>
      <c r="E18" s="191"/>
      <c r="G18" s="191"/>
      <c r="I18" s="191"/>
      <c r="K18" s="191"/>
      <c r="L18" s="191"/>
      <c r="M18" s="191"/>
      <c r="O18" s="338"/>
      <c r="P18" s="329"/>
      <c r="Q18" s="329"/>
      <c r="R18" s="329"/>
      <c r="S18" s="329"/>
    </row>
  </sheetData>
  <mergeCells count="11">
    <mergeCell ref="A12:C12"/>
    <mergeCell ref="B1:C1"/>
    <mergeCell ref="A2:O2"/>
    <mergeCell ref="A8:A9"/>
    <mergeCell ref="B8:C9"/>
    <mergeCell ref="D8:E8"/>
    <mergeCell ref="F8:G8"/>
    <mergeCell ref="H8:I8"/>
    <mergeCell ref="J8:K8"/>
    <mergeCell ref="L8:M8"/>
    <mergeCell ref="N8:O8"/>
  </mergeCells>
  <printOptions horizontalCentered="1"/>
  <pageMargins left="0.31496062992125984" right="0.31496062992125984" top="0.78740157480314965" bottom="0.47244094488188981" header="0.19685039370078741" footer="0.23622047244094491"/>
  <pageSetup paperSize="9" scale="78" firstPageNumber="97" orientation="landscape" useFirstPageNumber="1" r:id="rId1"/>
  <headerFooter alignWithMargins="0">
    <oddFooter>&amp;R&amp;"Arial,ตัวหนา"&amp;18&amp;P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B32"/>
  <sheetViews>
    <sheetView showGridLines="0" zoomScale="59" zoomScaleNormal="59" zoomScaleSheetLayoutView="100" workbookViewId="0">
      <selection activeCell="A21" sqref="A21:XFD32"/>
    </sheetView>
  </sheetViews>
  <sheetFormatPr defaultColWidth="9.109375" defaultRowHeight="22.8" x14ac:dyDescent="0.65"/>
  <cols>
    <col min="1" max="1" width="5.6640625" style="5" customWidth="1"/>
    <col min="2" max="2" width="24.88671875" style="11" customWidth="1"/>
    <col min="3" max="3" width="16" style="11" customWidth="1"/>
    <col min="4" max="4" width="25.109375" style="7" customWidth="1"/>
    <col min="5" max="6" width="12.44140625" style="8" bestFit="1" customWidth="1"/>
    <col min="7" max="7" width="11.77734375" style="8" bestFit="1" customWidth="1"/>
    <col min="8" max="9" width="12.44140625" style="8" bestFit="1" customWidth="1"/>
    <col min="10" max="10" width="10.6640625" style="8" customWidth="1"/>
    <col min="11" max="11" width="16.44140625" style="7" customWidth="1"/>
    <col min="12" max="12" width="16.6640625" style="7" customWidth="1"/>
    <col min="13" max="13" width="11.6640625" style="7" hidden="1" customWidth="1"/>
    <col min="14" max="14" width="55.109375" style="7" hidden="1" customWidth="1"/>
    <col min="15" max="15" width="11.5546875" style="5" hidden="1" customWidth="1"/>
    <col min="16" max="16" width="33.33203125" style="6" hidden="1" customWidth="1"/>
    <col min="17" max="17" width="14" style="1" hidden="1" customWidth="1"/>
    <col min="18" max="18" width="19.88671875" style="7" hidden="1" customWidth="1"/>
    <col min="19" max="19" width="21.44140625" style="2" hidden="1" customWidth="1"/>
    <col min="20" max="20" width="28.88671875" style="2" hidden="1" customWidth="1"/>
    <col min="21" max="21" width="10.5546875" style="2" hidden="1" customWidth="1"/>
    <col min="22" max="35" width="0" style="1" hidden="1" customWidth="1"/>
    <col min="36" max="16384" width="9.109375" style="1"/>
  </cols>
  <sheetData>
    <row r="1" spans="1:28" x14ac:dyDescent="0.65">
      <c r="A1" s="158"/>
      <c r="B1" s="320"/>
      <c r="C1" s="320"/>
      <c r="D1" s="318"/>
      <c r="E1" s="319"/>
      <c r="F1" s="319"/>
      <c r="G1" s="319"/>
      <c r="H1" s="319"/>
      <c r="I1" s="319"/>
      <c r="J1" s="319"/>
      <c r="K1" s="318"/>
      <c r="L1" s="75" t="s">
        <v>782</v>
      </c>
    </row>
    <row r="2" spans="1:28" s="68" customFormat="1" x14ac:dyDescent="0.65">
      <c r="A2" s="174" t="s">
        <v>118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72"/>
      <c r="M2" s="72"/>
      <c r="N2" s="74"/>
      <c r="O2" s="72"/>
      <c r="R2" s="72"/>
      <c r="S2" s="69"/>
      <c r="T2" s="69"/>
      <c r="U2" s="69"/>
    </row>
    <row r="3" spans="1:28" s="68" customFormat="1" x14ac:dyDescent="0.65">
      <c r="A3" s="174" t="s">
        <v>771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72"/>
      <c r="M3" s="72"/>
      <c r="N3" s="71"/>
      <c r="O3" s="72"/>
      <c r="P3" s="71"/>
      <c r="R3" s="72"/>
      <c r="S3" s="69"/>
      <c r="T3" s="69"/>
      <c r="U3" s="69"/>
    </row>
    <row r="4" spans="1:28" s="68" customFormat="1" x14ac:dyDescent="0.65">
      <c r="A4" s="174" t="s">
        <v>783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72"/>
      <c r="M4" s="72"/>
      <c r="N4" s="71"/>
      <c r="O4" s="72"/>
      <c r="P4" s="71"/>
      <c r="R4" s="72"/>
      <c r="S4" s="69"/>
      <c r="T4" s="69"/>
      <c r="U4" s="69"/>
    </row>
    <row r="5" spans="1:28" s="68" customFormat="1" x14ac:dyDescent="0.65">
      <c r="A5" s="174" t="s">
        <v>116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72"/>
      <c r="M5" s="72"/>
      <c r="N5" s="71"/>
      <c r="O5" s="72"/>
      <c r="P5" s="71"/>
      <c r="R5" s="72"/>
      <c r="S5" s="69"/>
      <c r="T5" s="69"/>
      <c r="U5" s="69"/>
    </row>
    <row r="6" spans="1:28" s="68" customFormat="1" x14ac:dyDescent="0.65">
      <c r="A6" s="173" t="s">
        <v>908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71"/>
      <c r="M6" s="71"/>
      <c r="N6" s="71"/>
      <c r="O6" s="70"/>
      <c r="P6" s="71"/>
      <c r="R6" s="71"/>
      <c r="S6" s="69"/>
      <c r="T6" s="69"/>
      <c r="U6" s="69"/>
    </row>
    <row r="7" spans="1:28" s="68" customFormat="1" x14ac:dyDescent="0.65">
      <c r="A7" s="173" t="s">
        <v>909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71"/>
      <c r="M7" s="71"/>
      <c r="N7" s="71"/>
      <c r="O7" s="70"/>
      <c r="P7" s="71"/>
      <c r="R7" s="71"/>
      <c r="S7" s="69"/>
      <c r="T7" s="69"/>
      <c r="U7" s="69"/>
    </row>
    <row r="8" spans="1:28" x14ac:dyDescent="0.65">
      <c r="A8" s="172" t="s">
        <v>369</v>
      </c>
      <c r="B8" s="316"/>
      <c r="C8" s="316"/>
      <c r="D8" s="314"/>
      <c r="E8" s="315"/>
      <c r="F8" s="315"/>
      <c r="G8" s="315"/>
      <c r="H8" s="315"/>
      <c r="I8" s="315"/>
      <c r="J8" s="315"/>
      <c r="K8" s="314"/>
      <c r="L8" s="63"/>
      <c r="M8" s="63"/>
      <c r="N8" s="63"/>
      <c r="O8" s="103"/>
      <c r="R8" s="63"/>
    </row>
    <row r="9" spans="1:28" x14ac:dyDescent="0.65">
      <c r="A9" s="313">
        <v>3.2</v>
      </c>
      <c r="B9" s="312" t="s">
        <v>851</v>
      </c>
      <c r="C9" s="312"/>
      <c r="D9" s="312"/>
      <c r="E9" s="312"/>
      <c r="F9" s="312"/>
      <c r="G9" s="312"/>
      <c r="H9" s="312"/>
      <c r="I9" s="312"/>
      <c r="J9" s="312"/>
      <c r="K9" s="312"/>
      <c r="L9" s="141"/>
      <c r="M9" s="141"/>
      <c r="N9" s="447"/>
      <c r="O9" s="142"/>
      <c r="R9" s="447"/>
    </row>
    <row r="10" spans="1:28" s="6" customFormat="1" x14ac:dyDescent="0.65">
      <c r="A10" s="724" t="s">
        <v>111</v>
      </c>
      <c r="B10" s="717" t="s">
        <v>14</v>
      </c>
      <c r="C10" s="717" t="s">
        <v>109</v>
      </c>
      <c r="D10" s="684" t="s">
        <v>785</v>
      </c>
      <c r="E10" s="726" t="s">
        <v>108</v>
      </c>
      <c r="F10" s="727"/>
      <c r="G10" s="727"/>
      <c r="H10" s="727"/>
      <c r="I10" s="727"/>
      <c r="J10" s="721" t="s">
        <v>107</v>
      </c>
      <c r="K10" s="718" t="s">
        <v>106</v>
      </c>
      <c r="L10" s="684" t="s">
        <v>784</v>
      </c>
      <c r="M10" s="100"/>
      <c r="N10" s="684" t="s">
        <v>654</v>
      </c>
      <c r="O10" s="697" t="s">
        <v>653</v>
      </c>
      <c r="P10" s="694" t="s">
        <v>652</v>
      </c>
      <c r="Q10" s="694" t="s">
        <v>651</v>
      </c>
      <c r="R10" s="731" t="s">
        <v>105</v>
      </c>
      <c r="S10" s="730" t="s">
        <v>100</v>
      </c>
      <c r="T10" s="730" t="s">
        <v>99</v>
      </c>
      <c r="U10" s="730" t="s">
        <v>650</v>
      </c>
    </row>
    <row r="11" spans="1:28" s="6" customFormat="1" ht="26.55" customHeight="1" x14ac:dyDescent="0.65">
      <c r="A11" s="724"/>
      <c r="B11" s="717"/>
      <c r="C11" s="717"/>
      <c r="D11" s="685"/>
      <c r="E11" s="18" t="s">
        <v>772</v>
      </c>
      <c r="F11" s="17" t="s">
        <v>773</v>
      </c>
      <c r="G11" s="17" t="s">
        <v>774</v>
      </c>
      <c r="H11" s="17" t="s">
        <v>775</v>
      </c>
      <c r="I11" s="17" t="s">
        <v>776</v>
      </c>
      <c r="J11" s="728"/>
      <c r="K11" s="719"/>
      <c r="L11" s="685"/>
      <c r="M11" s="99" t="s">
        <v>124</v>
      </c>
      <c r="N11" s="685"/>
      <c r="O11" s="697"/>
      <c r="P11" s="694"/>
      <c r="Q11" s="694"/>
      <c r="R11" s="732"/>
      <c r="S11" s="730"/>
      <c r="T11" s="730"/>
      <c r="U11" s="730"/>
    </row>
    <row r="12" spans="1:28" s="6" customFormat="1" x14ac:dyDescent="0.65">
      <c r="A12" s="725"/>
      <c r="B12" s="717"/>
      <c r="C12" s="717"/>
      <c r="D12" s="686"/>
      <c r="E12" s="311" t="s">
        <v>97</v>
      </c>
      <c r="F12" s="310" t="s">
        <v>97</v>
      </c>
      <c r="G12" s="310" t="s">
        <v>97</v>
      </c>
      <c r="H12" s="310" t="s">
        <v>97</v>
      </c>
      <c r="I12" s="310" t="s">
        <v>97</v>
      </c>
      <c r="J12" s="729"/>
      <c r="K12" s="720"/>
      <c r="L12" s="686"/>
      <c r="M12" s="98"/>
      <c r="N12" s="686"/>
      <c r="O12" s="698"/>
      <c r="P12" s="694"/>
      <c r="Q12" s="694"/>
      <c r="R12" s="733"/>
      <c r="S12" s="730"/>
      <c r="T12" s="730"/>
      <c r="U12" s="730"/>
    </row>
    <row r="13" spans="1:28" s="285" customFormat="1" ht="168" x14ac:dyDescent="0.65">
      <c r="A13" s="284">
        <v>1</v>
      </c>
      <c r="B13" s="265" t="s">
        <v>623</v>
      </c>
      <c r="C13" s="301" t="s">
        <v>164</v>
      </c>
      <c r="D13" s="265" t="s">
        <v>622</v>
      </c>
      <c r="E13" s="303">
        <v>1183900</v>
      </c>
      <c r="F13" s="303"/>
      <c r="G13" s="303"/>
      <c r="H13" s="302" t="s">
        <v>5</v>
      </c>
      <c r="I13" s="160" t="s">
        <v>5</v>
      </c>
      <c r="J13" s="281" t="s">
        <v>146</v>
      </c>
      <c r="K13" s="301" t="s">
        <v>163</v>
      </c>
      <c r="L13" s="121" t="s">
        <v>850</v>
      </c>
      <c r="M13" s="300"/>
      <c r="N13" s="297" t="s">
        <v>621</v>
      </c>
      <c r="O13" s="299">
        <v>3</v>
      </c>
      <c r="P13" s="298" t="s">
        <v>137</v>
      </c>
      <c r="Q13" s="288" t="s">
        <v>618</v>
      </c>
      <c r="R13" s="297"/>
      <c r="S13" s="295"/>
      <c r="T13" s="296" t="s">
        <v>168</v>
      </c>
      <c r="U13" s="296">
        <v>7</v>
      </c>
      <c r="V13" s="296" t="s">
        <v>280</v>
      </c>
      <c r="W13" s="295"/>
      <c r="X13" s="295"/>
      <c r="Y13" s="295"/>
      <c r="Z13" s="295"/>
      <c r="AA13" s="295"/>
      <c r="AB13" s="295"/>
    </row>
    <row r="14" spans="1:28" ht="189" x14ac:dyDescent="0.65">
      <c r="A14" s="284">
        <v>2</v>
      </c>
      <c r="B14" s="265" t="s">
        <v>627</v>
      </c>
      <c r="C14" s="301" t="s">
        <v>164</v>
      </c>
      <c r="D14" s="265" t="s">
        <v>626</v>
      </c>
      <c r="E14" s="303">
        <v>2000000</v>
      </c>
      <c r="F14" s="303"/>
      <c r="G14" s="303"/>
      <c r="H14" s="303"/>
      <c r="I14" s="160" t="s">
        <v>5</v>
      </c>
      <c r="J14" s="281" t="s">
        <v>146</v>
      </c>
      <c r="K14" s="301" t="s">
        <v>145</v>
      </c>
      <c r="L14" s="121" t="s">
        <v>850</v>
      </c>
      <c r="M14" s="305"/>
      <c r="N14" s="297"/>
      <c r="O14" s="299">
        <v>1</v>
      </c>
      <c r="P14" s="298" t="s">
        <v>137</v>
      </c>
      <c r="Q14" s="288" t="s">
        <v>618</v>
      </c>
      <c r="R14" s="297"/>
      <c r="S14" s="304"/>
      <c r="T14" s="296" t="s">
        <v>165</v>
      </c>
      <c r="U14" s="296">
        <v>7</v>
      </c>
      <c r="V14" s="296" t="s">
        <v>280</v>
      </c>
      <c r="W14" s="304"/>
      <c r="X14" s="304"/>
      <c r="Y14" s="304"/>
      <c r="Z14" s="304"/>
      <c r="AA14" s="304"/>
      <c r="AB14" s="304"/>
    </row>
    <row r="15" spans="1:28" ht="182.4" x14ac:dyDescent="0.65">
      <c r="A15" s="284">
        <v>3</v>
      </c>
      <c r="B15" s="661" t="s">
        <v>898</v>
      </c>
      <c r="C15" s="301" t="s">
        <v>164</v>
      </c>
      <c r="D15" s="265" t="s">
        <v>619</v>
      </c>
      <c r="E15" s="160" t="s">
        <v>5</v>
      </c>
      <c r="F15" s="309">
        <v>5480000</v>
      </c>
      <c r="G15" s="160" t="s">
        <v>5</v>
      </c>
      <c r="H15" s="309"/>
      <c r="I15" s="309"/>
      <c r="J15" s="281" t="s">
        <v>146</v>
      </c>
      <c r="K15" s="301" t="s">
        <v>163</v>
      </c>
      <c r="L15" s="121" t="s">
        <v>850</v>
      </c>
      <c r="M15" s="291"/>
      <c r="N15" s="291"/>
      <c r="O15" s="290">
        <v>2</v>
      </c>
      <c r="P15" s="289" t="s">
        <v>120</v>
      </c>
      <c r="Q15" s="288" t="s">
        <v>618</v>
      </c>
      <c r="R15" s="287"/>
      <c r="S15" s="285"/>
      <c r="T15" s="286" t="s">
        <v>617</v>
      </c>
      <c r="U15" s="286">
        <v>2</v>
      </c>
      <c r="V15" s="286" t="s">
        <v>614</v>
      </c>
      <c r="W15" s="285"/>
      <c r="X15" s="285"/>
      <c r="Y15" s="285"/>
      <c r="Z15" s="285"/>
      <c r="AA15" s="285"/>
      <c r="AB15" s="285"/>
    </row>
    <row r="16" spans="1:28" ht="136.80000000000001" x14ac:dyDescent="0.65">
      <c r="A16" s="284">
        <v>4</v>
      </c>
      <c r="B16" s="283" t="s">
        <v>635</v>
      </c>
      <c r="C16" s="280" t="s">
        <v>164</v>
      </c>
      <c r="D16" s="306" t="s">
        <v>634</v>
      </c>
      <c r="E16" s="160" t="s">
        <v>5</v>
      </c>
      <c r="F16" s="282">
        <v>3500000</v>
      </c>
      <c r="G16" s="282"/>
      <c r="H16" s="282"/>
      <c r="I16" s="160" t="s">
        <v>5</v>
      </c>
      <c r="J16" s="281" t="s">
        <v>146</v>
      </c>
      <c r="K16" s="306" t="s">
        <v>166</v>
      </c>
      <c r="L16" s="121" t="s">
        <v>850</v>
      </c>
      <c r="M16" s="16" t="s">
        <v>633</v>
      </c>
      <c r="N16" s="96" t="s">
        <v>632</v>
      </c>
      <c r="O16" s="12">
        <v>2</v>
      </c>
      <c r="P16" s="12" t="s">
        <v>16</v>
      </c>
      <c r="Q16" s="288" t="s">
        <v>618</v>
      </c>
      <c r="R16" s="16"/>
      <c r="S16" s="1"/>
      <c r="T16" s="2" t="s">
        <v>165</v>
      </c>
      <c r="U16" s="2">
        <v>6</v>
      </c>
      <c r="V16" s="2" t="s">
        <v>281</v>
      </c>
    </row>
    <row r="17" spans="1:28" s="295" customFormat="1" ht="250.8" x14ac:dyDescent="0.65">
      <c r="A17" s="284">
        <v>5</v>
      </c>
      <c r="B17" s="283" t="s">
        <v>641</v>
      </c>
      <c r="C17" s="280" t="s">
        <v>164</v>
      </c>
      <c r="D17" s="306" t="s">
        <v>640</v>
      </c>
      <c r="E17" s="308"/>
      <c r="F17" s="308"/>
      <c r="G17" s="308">
        <v>9000000</v>
      </c>
      <c r="H17" s="308"/>
      <c r="I17" s="308"/>
      <c r="J17" s="281" t="s">
        <v>146</v>
      </c>
      <c r="K17" s="306" t="s">
        <v>166</v>
      </c>
      <c r="L17" s="121" t="s">
        <v>899</v>
      </c>
      <c r="M17" s="16" t="s">
        <v>639</v>
      </c>
      <c r="N17" s="96" t="s">
        <v>638</v>
      </c>
      <c r="O17" s="12">
        <v>8</v>
      </c>
      <c r="P17" s="12" t="s">
        <v>16</v>
      </c>
      <c r="Q17" s="2" t="s">
        <v>615</v>
      </c>
      <c r="R17" s="16"/>
      <c r="S17" s="2" t="s">
        <v>637</v>
      </c>
      <c r="T17" s="2">
        <v>5</v>
      </c>
      <c r="U17" s="2" t="s">
        <v>173</v>
      </c>
      <c r="V17" s="1"/>
      <c r="W17" s="1"/>
      <c r="X17" s="1"/>
      <c r="Y17" s="1"/>
      <c r="Z17" s="1"/>
      <c r="AA17" s="1"/>
      <c r="AB17" s="1"/>
    </row>
    <row r="18" spans="1:28" s="304" customFormat="1" ht="250.8" x14ac:dyDescent="0.65">
      <c r="A18" s="284">
        <v>6</v>
      </c>
      <c r="B18" s="283" t="s">
        <v>631</v>
      </c>
      <c r="C18" s="306" t="s">
        <v>630</v>
      </c>
      <c r="D18" s="283" t="s">
        <v>629</v>
      </c>
      <c r="E18" s="160" t="s">
        <v>5</v>
      </c>
      <c r="F18" s="307"/>
      <c r="G18" s="307"/>
      <c r="H18" s="307">
        <v>2300000</v>
      </c>
      <c r="I18" s="160" t="s">
        <v>5</v>
      </c>
      <c r="J18" s="281" t="s">
        <v>146</v>
      </c>
      <c r="K18" s="306" t="s">
        <v>166</v>
      </c>
      <c r="L18" s="121" t="s">
        <v>899</v>
      </c>
      <c r="M18" s="16" t="s">
        <v>628</v>
      </c>
      <c r="N18" s="96" t="s">
        <v>620</v>
      </c>
      <c r="O18" s="12">
        <v>9</v>
      </c>
      <c r="P18" s="12" t="s">
        <v>16</v>
      </c>
      <c r="Q18" s="2" t="s">
        <v>615</v>
      </c>
      <c r="R18" s="16"/>
      <c r="S18" s="2" t="s">
        <v>165</v>
      </c>
      <c r="T18" s="2">
        <v>7</v>
      </c>
      <c r="U18" s="2" t="s">
        <v>280</v>
      </c>
      <c r="V18" s="1"/>
      <c r="W18" s="1"/>
      <c r="X18" s="1"/>
      <c r="Y18" s="1"/>
      <c r="Z18" s="1"/>
      <c r="AA18" s="1"/>
      <c r="AB18" s="1"/>
    </row>
    <row r="19" spans="1:28" s="304" customFormat="1" ht="210" x14ac:dyDescent="0.65">
      <c r="A19" s="284">
        <v>7</v>
      </c>
      <c r="B19" s="265" t="s">
        <v>625</v>
      </c>
      <c r="C19" s="301" t="s">
        <v>164</v>
      </c>
      <c r="D19" s="265" t="s">
        <v>624</v>
      </c>
      <c r="E19" s="160" t="s">
        <v>5</v>
      </c>
      <c r="F19" s="160" t="s">
        <v>5</v>
      </c>
      <c r="G19" s="303"/>
      <c r="H19" s="303"/>
      <c r="I19" s="303">
        <v>14068000</v>
      </c>
      <c r="J19" s="281" t="s">
        <v>146</v>
      </c>
      <c r="K19" s="301" t="s">
        <v>145</v>
      </c>
      <c r="L19" s="121" t="s">
        <v>899</v>
      </c>
      <c r="M19" s="305"/>
      <c r="N19" s="297"/>
      <c r="O19" s="299">
        <v>2</v>
      </c>
      <c r="P19" s="298" t="s">
        <v>137</v>
      </c>
      <c r="Q19" s="288" t="s">
        <v>618</v>
      </c>
      <c r="R19" s="297"/>
      <c r="T19" s="296" t="s">
        <v>165</v>
      </c>
      <c r="U19" s="296">
        <v>7</v>
      </c>
      <c r="V19" s="296" t="s">
        <v>280</v>
      </c>
    </row>
    <row r="20" spans="1:28" s="292" customFormat="1" ht="24.6" x14ac:dyDescent="0.65">
      <c r="A20" s="284"/>
      <c r="B20" s="266" t="s">
        <v>900</v>
      </c>
      <c r="C20" s="273"/>
      <c r="D20" s="273"/>
      <c r="E20" s="294">
        <f>SUM(E13:E19)</f>
        <v>3183900</v>
      </c>
      <c r="F20" s="294">
        <f t="shared" ref="F20:I20" si="0">SUM(F13:F19)</f>
        <v>8980000</v>
      </c>
      <c r="G20" s="294">
        <f t="shared" si="0"/>
        <v>9000000</v>
      </c>
      <c r="H20" s="294">
        <f t="shared" si="0"/>
        <v>2300000</v>
      </c>
      <c r="I20" s="294">
        <f t="shared" si="0"/>
        <v>14068000</v>
      </c>
      <c r="J20" s="273"/>
      <c r="K20" s="273"/>
      <c r="L20" s="397"/>
      <c r="M20" s="450"/>
      <c r="N20" s="293"/>
      <c r="O20" s="454"/>
      <c r="P20" s="293"/>
      <c r="Q20" s="293"/>
      <c r="R20" s="448"/>
      <c r="S20" s="449"/>
      <c r="T20" s="450"/>
      <c r="U20" s="451"/>
      <c r="V20" s="452"/>
      <c r="W20" s="449"/>
      <c r="X20" s="449"/>
      <c r="Y20" s="450"/>
      <c r="Z20" s="450"/>
      <c r="AA20" s="452"/>
      <c r="AB20" s="453"/>
    </row>
    <row r="21" spans="1:28" hidden="1" x14ac:dyDescent="0.65">
      <c r="E21" s="8">
        <f>COUNT(E13:E19)</f>
        <v>2</v>
      </c>
      <c r="F21" s="8">
        <f>COUNT(F13:F19)</f>
        <v>2</v>
      </c>
      <c r="G21" s="8">
        <f>COUNT(G13:G19)</f>
        <v>1</v>
      </c>
      <c r="H21" s="8">
        <f>COUNT(H13:H19)</f>
        <v>1</v>
      </c>
      <c r="I21" s="8">
        <f>COUNT(I13:I19)</f>
        <v>1</v>
      </c>
    </row>
    <row r="22" spans="1:28" hidden="1" x14ac:dyDescent="0.65"/>
    <row r="23" spans="1:28" hidden="1" x14ac:dyDescent="0.65">
      <c r="K23" s="662">
        <f>SUM(E20:I20)</f>
        <v>37531900</v>
      </c>
    </row>
    <row r="24" spans="1:28" hidden="1" x14ac:dyDescent="0.65"/>
    <row r="25" spans="1:28" s="495" customFormat="1" ht="228" hidden="1" x14ac:dyDescent="0.65">
      <c r="A25" s="534">
        <v>1</v>
      </c>
      <c r="B25" s="537" t="s">
        <v>649</v>
      </c>
      <c r="C25" s="554" t="s">
        <v>164</v>
      </c>
      <c r="D25" s="530" t="s">
        <v>648</v>
      </c>
      <c r="E25" s="555" t="s">
        <v>5</v>
      </c>
      <c r="F25" s="555" t="s">
        <v>5</v>
      </c>
      <c r="G25" s="555" t="s">
        <v>5</v>
      </c>
      <c r="H25" s="555">
        <v>4000000</v>
      </c>
      <c r="I25" s="555" t="s">
        <v>5</v>
      </c>
      <c r="J25" s="556" t="s">
        <v>146</v>
      </c>
      <c r="K25" s="554" t="s">
        <v>163</v>
      </c>
      <c r="L25" s="511" t="s">
        <v>616</v>
      </c>
      <c r="M25" s="490" t="s">
        <v>647</v>
      </c>
      <c r="N25" s="500" t="s">
        <v>642</v>
      </c>
      <c r="O25" s="487">
        <v>2</v>
      </c>
      <c r="P25" s="487" t="s">
        <v>16</v>
      </c>
      <c r="Q25" s="505" t="s">
        <v>615</v>
      </c>
      <c r="R25" s="499"/>
      <c r="S25" s="505" t="s">
        <v>646</v>
      </c>
      <c r="T25" s="505">
        <v>1</v>
      </c>
      <c r="U25" s="505" t="s">
        <v>233</v>
      </c>
    </row>
    <row r="26" spans="1:28" s="495" customFormat="1" ht="228" hidden="1" x14ac:dyDescent="0.65">
      <c r="A26" s="534">
        <v>11</v>
      </c>
      <c r="B26" s="537" t="s">
        <v>754</v>
      </c>
      <c r="C26" s="490" t="s">
        <v>141</v>
      </c>
      <c r="D26" s="530" t="s">
        <v>752</v>
      </c>
      <c r="E26" s="555" t="s">
        <v>5</v>
      </c>
      <c r="F26" s="555" t="s">
        <v>5</v>
      </c>
      <c r="G26" s="555">
        <v>5200000</v>
      </c>
      <c r="H26" s="555" t="s">
        <v>5</v>
      </c>
      <c r="I26" s="555" t="s">
        <v>5</v>
      </c>
      <c r="J26" s="493" t="s">
        <v>140</v>
      </c>
      <c r="K26" s="490" t="s">
        <v>139</v>
      </c>
      <c r="L26" s="511" t="s">
        <v>616</v>
      </c>
    </row>
    <row r="27" spans="1:28" s="557" customFormat="1" ht="228" hidden="1" x14ac:dyDescent="0.65">
      <c r="A27" s="534">
        <v>12</v>
      </c>
      <c r="B27" s="530" t="s">
        <v>753</v>
      </c>
      <c r="C27" s="490" t="s">
        <v>141</v>
      </c>
      <c r="D27" s="530" t="s">
        <v>752</v>
      </c>
      <c r="E27" s="555" t="s">
        <v>5</v>
      </c>
      <c r="F27" s="555" t="s">
        <v>5</v>
      </c>
      <c r="G27" s="555">
        <v>5200000</v>
      </c>
      <c r="H27" s="555" t="s">
        <v>5</v>
      </c>
      <c r="I27" s="555" t="s">
        <v>5</v>
      </c>
      <c r="J27" s="493" t="s">
        <v>140</v>
      </c>
      <c r="K27" s="490" t="s">
        <v>139</v>
      </c>
      <c r="L27" s="511" t="s">
        <v>616</v>
      </c>
    </row>
    <row r="28" spans="1:28" hidden="1" x14ac:dyDescent="0.65"/>
    <row r="29" spans="1:28" hidden="1" x14ac:dyDescent="0.65"/>
    <row r="30" spans="1:28" hidden="1" x14ac:dyDescent="0.65"/>
    <row r="31" spans="1:28" ht="182.4" hidden="1" x14ac:dyDescent="0.65">
      <c r="A31" s="284">
        <v>2</v>
      </c>
      <c r="B31" s="283" t="s">
        <v>645</v>
      </c>
      <c r="C31" s="306" t="s">
        <v>630</v>
      </c>
      <c r="D31" s="280" t="s">
        <v>644</v>
      </c>
      <c r="E31" s="160" t="s">
        <v>5</v>
      </c>
      <c r="F31" s="160" t="s">
        <v>5</v>
      </c>
      <c r="G31" s="160" t="s">
        <v>5</v>
      </c>
      <c r="H31" s="307">
        <v>475000</v>
      </c>
      <c r="I31" s="160" t="s">
        <v>5</v>
      </c>
      <c r="J31" s="281" t="s">
        <v>146</v>
      </c>
      <c r="K31" s="306" t="s">
        <v>163</v>
      </c>
      <c r="L31" s="121" t="s">
        <v>616</v>
      </c>
      <c r="M31" s="16" t="s">
        <v>643</v>
      </c>
      <c r="N31" s="96" t="s">
        <v>642</v>
      </c>
      <c r="O31" s="12">
        <v>5</v>
      </c>
      <c r="P31" s="12" t="s">
        <v>16</v>
      </c>
      <c r="Q31" s="2" t="s">
        <v>615</v>
      </c>
      <c r="R31" s="16"/>
      <c r="S31" s="2" t="s">
        <v>170</v>
      </c>
      <c r="T31" s="2">
        <v>3</v>
      </c>
      <c r="U31" s="2" t="s">
        <v>64</v>
      </c>
    </row>
    <row r="32" spans="1:28" hidden="1" x14ac:dyDescent="0.65"/>
  </sheetData>
  <sortState ref="A13:AB19">
    <sortCondition ref="E13:E19"/>
    <sortCondition ref="F13:F19"/>
    <sortCondition ref="G13:G19"/>
    <sortCondition ref="H13:H19"/>
    <sortCondition ref="I13:I19"/>
  </sortState>
  <mergeCells count="16">
    <mergeCell ref="A10:A12"/>
    <mergeCell ref="B10:B12"/>
    <mergeCell ref="C10:C12"/>
    <mergeCell ref="E10:I10"/>
    <mergeCell ref="D10:D12"/>
    <mergeCell ref="J10:J12"/>
    <mergeCell ref="T10:T12"/>
    <mergeCell ref="U10:U12"/>
    <mergeCell ref="P10:P12"/>
    <mergeCell ref="N10:N12"/>
    <mergeCell ref="K10:K12"/>
    <mergeCell ref="L10:L12"/>
    <mergeCell ref="Q10:Q12"/>
    <mergeCell ref="R10:R12"/>
    <mergeCell ref="O10:O12"/>
    <mergeCell ref="S10:S12"/>
  </mergeCells>
  <printOptions horizontalCentered="1"/>
  <pageMargins left="0.47244094488188981" right="0.23622047244094491" top="1.1023622047244095" bottom="0.59055118110236227" header="0.19685039370078741" footer="0.39370078740157483"/>
  <pageSetup paperSize="9" scale="75" firstPageNumber="98" orientation="landscape" useFirstPageNumber="1" r:id="rId1"/>
  <headerFooter alignWithMargins="0">
    <oddFooter>&amp;R&amp;"Arial,ตัวหนา"&amp;18&amp;P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M31"/>
  <sheetViews>
    <sheetView showGridLines="0" zoomScale="60" zoomScaleNormal="60" zoomScaleSheetLayoutView="100" workbookViewId="0">
      <pane ySplit="7" topLeftCell="A8" activePane="bottomLeft" state="frozen"/>
      <selection activeCell="I49" sqref="I49"/>
      <selection pane="bottomLeft" activeCell="P4" sqref="P4"/>
    </sheetView>
  </sheetViews>
  <sheetFormatPr defaultColWidth="14.88671875" defaultRowHeight="22.8" x14ac:dyDescent="0.65"/>
  <cols>
    <col min="1" max="1" width="4.33203125" style="5" customWidth="1"/>
    <col min="2" max="2" width="24.88671875" style="5" customWidth="1"/>
    <col min="3" max="3" width="13.109375" style="5" customWidth="1"/>
    <col min="4" max="4" width="19.88671875" style="9" customWidth="1"/>
    <col min="5" max="5" width="28.109375" style="7" customWidth="1"/>
    <col min="6" max="6" width="11.33203125" style="8" bestFit="1" customWidth="1"/>
    <col min="7" max="7" width="4.33203125" style="10" hidden="1" customWidth="1"/>
    <col min="8" max="8" width="11.33203125" style="8" bestFit="1" customWidth="1"/>
    <col min="9" max="9" width="4.33203125" style="10" hidden="1" customWidth="1"/>
    <col min="10" max="10" width="11.33203125" style="8" bestFit="1" customWidth="1"/>
    <col min="11" max="11" width="10.88671875" style="8" bestFit="1" customWidth="1"/>
    <col min="12" max="12" width="9.5546875" style="8" bestFit="1" customWidth="1"/>
    <col min="13" max="13" width="17.5546875" style="8" customWidth="1"/>
    <col min="14" max="16384" width="14.88671875" style="1"/>
  </cols>
  <sheetData>
    <row r="1" spans="1:13" x14ac:dyDescent="0.65">
      <c r="M1" s="75" t="s">
        <v>672</v>
      </c>
    </row>
    <row r="2" spans="1:13" s="68" customFormat="1" ht="27" x14ac:dyDescent="0.75">
      <c r="A2" s="328" t="s">
        <v>671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s="68" customFormat="1" x14ac:dyDescent="0.65">
      <c r="A3" s="72" t="s">
        <v>771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s="68" customFormat="1" x14ac:dyDescent="0.65">
      <c r="A4" s="72" t="s">
        <v>116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s="6" customFormat="1" x14ac:dyDescent="0.65">
      <c r="A5" s="697" t="s">
        <v>111</v>
      </c>
      <c r="B5" s="697" t="s">
        <v>670</v>
      </c>
      <c r="C5" s="697" t="s">
        <v>669</v>
      </c>
      <c r="D5" s="687" t="s">
        <v>100</v>
      </c>
      <c r="E5" s="684" t="s">
        <v>785</v>
      </c>
      <c r="F5" s="699" t="s">
        <v>108</v>
      </c>
      <c r="G5" s="699"/>
      <c r="H5" s="700"/>
      <c r="I5" s="700"/>
      <c r="J5" s="700"/>
      <c r="K5" s="700"/>
      <c r="L5" s="700"/>
      <c r="M5" s="684" t="s">
        <v>104</v>
      </c>
    </row>
    <row r="6" spans="1:13" s="6" customFormat="1" x14ac:dyDescent="0.65">
      <c r="A6" s="697"/>
      <c r="B6" s="697"/>
      <c r="C6" s="697"/>
      <c r="D6" s="687"/>
      <c r="E6" s="685"/>
      <c r="F6" s="18" t="s">
        <v>772</v>
      </c>
      <c r="G6" s="734" t="s">
        <v>157</v>
      </c>
      <c r="H6" s="17" t="s">
        <v>773</v>
      </c>
      <c r="I6" s="734" t="s">
        <v>157</v>
      </c>
      <c r="J6" s="17" t="s">
        <v>774</v>
      </c>
      <c r="K6" s="17" t="s">
        <v>775</v>
      </c>
      <c r="L6" s="17" t="s">
        <v>776</v>
      </c>
      <c r="M6" s="685"/>
    </row>
    <row r="7" spans="1:13" s="6" customFormat="1" x14ac:dyDescent="0.65">
      <c r="A7" s="698"/>
      <c r="B7" s="698"/>
      <c r="C7" s="698"/>
      <c r="D7" s="687"/>
      <c r="E7" s="686"/>
      <c r="F7" s="58" t="s">
        <v>97</v>
      </c>
      <c r="G7" s="735"/>
      <c r="H7" s="57" t="s">
        <v>97</v>
      </c>
      <c r="I7" s="735"/>
      <c r="J7" s="57" t="s">
        <v>97</v>
      </c>
      <c r="K7" s="57" t="s">
        <v>97</v>
      </c>
      <c r="L7" s="57" t="s">
        <v>97</v>
      </c>
      <c r="M7" s="686"/>
    </row>
    <row r="8" spans="1:13" ht="91.2" x14ac:dyDescent="0.65">
      <c r="A8" s="232">
        <v>1</v>
      </c>
      <c r="B8" s="327" t="s">
        <v>667</v>
      </c>
      <c r="C8" s="232" t="s">
        <v>656</v>
      </c>
      <c r="D8" s="397" t="s">
        <v>668</v>
      </c>
      <c r="E8" s="14" t="s">
        <v>837</v>
      </c>
      <c r="F8" s="116">
        <v>50000</v>
      </c>
      <c r="G8" s="116">
        <v>101</v>
      </c>
      <c r="H8" s="116">
        <v>50000</v>
      </c>
      <c r="I8" s="116"/>
      <c r="J8" s="116" t="s">
        <v>5</v>
      </c>
      <c r="K8" s="116" t="s">
        <v>5</v>
      </c>
      <c r="L8" s="116" t="s">
        <v>5</v>
      </c>
      <c r="M8" s="322" t="s">
        <v>17</v>
      </c>
    </row>
    <row r="9" spans="1:13" ht="68.400000000000006" x14ac:dyDescent="0.65">
      <c r="A9" s="232">
        <v>2</v>
      </c>
      <c r="B9" s="327" t="s">
        <v>667</v>
      </c>
      <c r="C9" s="232" t="s">
        <v>656</v>
      </c>
      <c r="D9" s="397" t="s">
        <v>666</v>
      </c>
      <c r="E9" s="14" t="s">
        <v>838</v>
      </c>
      <c r="F9" s="90">
        <v>200000</v>
      </c>
      <c r="G9" s="91"/>
      <c r="H9" s="90">
        <v>200000</v>
      </c>
      <c r="I9" s="116"/>
      <c r="J9" s="90">
        <v>200000</v>
      </c>
      <c r="K9" s="90">
        <v>200000</v>
      </c>
      <c r="L9" s="90">
        <v>200000</v>
      </c>
      <c r="M9" s="322" t="s">
        <v>17</v>
      </c>
    </row>
    <row r="10" spans="1:13" ht="114" x14ac:dyDescent="0.65">
      <c r="A10" s="232">
        <v>3</v>
      </c>
      <c r="B10" s="327" t="s">
        <v>667</v>
      </c>
      <c r="C10" s="232" t="s">
        <v>656</v>
      </c>
      <c r="D10" s="397" t="s">
        <v>664</v>
      </c>
      <c r="E10" s="14" t="s">
        <v>849</v>
      </c>
      <c r="F10" s="116" t="s">
        <v>5</v>
      </c>
      <c r="G10" s="458" t="s">
        <v>5</v>
      </c>
      <c r="H10" s="458">
        <v>25000</v>
      </c>
      <c r="I10" s="458" t="s">
        <v>5</v>
      </c>
      <c r="J10" s="116" t="s">
        <v>5</v>
      </c>
      <c r="K10" s="459">
        <v>25000</v>
      </c>
      <c r="L10" s="116" t="s">
        <v>5</v>
      </c>
      <c r="M10" s="322" t="s">
        <v>17</v>
      </c>
    </row>
    <row r="11" spans="1:13" ht="159.6" x14ac:dyDescent="0.65">
      <c r="A11" s="232">
        <v>4</v>
      </c>
      <c r="B11" s="327" t="s">
        <v>667</v>
      </c>
      <c r="C11" s="232" t="s">
        <v>656</v>
      </c>
      <c r="D11" s="397" t="s">
        <v>657</v>
      </c>
      <c r="E11" s="14" t="s">
        <v>755</v>
      </c>
      <c r="F11" s="116" t="s">
        <v>5</v>
      </c>
      <c r="G11" s="116" t="s">
        <v>5</v>
      </c>
      <c r="H11" s="116" t="s">
        <v>5</v>
      </c>
      <c r="I11" s="458" t="s">
        <v>5</v>
      </c>
      <c r="J11" s="459">
        <v>2500000</v>
      </c>
      <c r="K11" s="116" t="s">
        <v>5</v>
      </c>
      <c r="L11" s="116" t="s">
        <v>5</v>
      </c>
      <c r="M11" s="322" t="s">
        <v>17</v>
      </c>
    </row>
    <row r="12" spans="1:13" ht="68.400000000000006" x14ac:dyDescent="0.65">
      <c r="A12" s="232">
        <v>5</v>
      </c>
      <c r="B12" s="323" t="s">
        <v>125</v>
      </c>
      <c r="C12" s="232" t="s">
        <v>656</v>
      </c>
      <c r="D12" s="397" t="s">
        <v>660</v>
      </c>
      <c r="E12" s="14" t="s">
        <v>848</v>
      </c>
      <c r="F12" s="116" t="s">
        <v>5</v>
      </c>
      <c r="G12" s="460"/>
      <c r="H12" s="460">
        <v>20000</v>
      </c>
      <c r="I12" s="459"/>
      <c r="J12" s="116" t="s">
        <v>5</v>
      </c>
      <c r="K12" s="459">
        <v>20000</v>
      </c>
      <c r="L12" s="116" t="s">
        <v>5</v>
      </c>
      <c r="M12" s="116" t="s">
        <v>665</v>
      </c>
    </row>
    <row r="13" spans="1:13" ht="68.400000000000006" x14ac:dyDescent="0.65">
      <c r="A13" s="232">
        <v>6</v>
      </c>
      <c r="B13" s="323" t="s">
        <v>663</v>
      </c>
      <c r="C13" s="232" t="s">
        <v>656</v>
      </c>
      <c r="D13" s="324" t="s">
        <v>662</v>
      </c>
      <c r="E13" s="203" t="s">
        <v>844</v>
      </c>
      <c r="F13" s="326">
        <v>25000</v>
      </c>
      <c r="G13" s="325">
        <v>141</v>
      </c>
      <c r="H13" s="326">
        <v>25000</v>
      </c>
      <c r="I13" s="326">
        <v>25000</v>
      </c>
      <c r="J13" s="326">
        <v>25000</v>
      </c>
      <c r="K13" s="326">
        <v>25000</v>
      </c>
      <c r="L13" s="326">
        <v>25000</v>
      </c>
      <c r="M13" s="326" t="s">
        <v>661</v>
      </c>
    </row>
    <row r="14" spans="1:13" ht="68.400000000000006" x14ac:dyDescent="0.65">
      <c r="A14" s="232">
        <v>7</v>
      </c>
      <c r="B14" s="323" t="s">
        <v>663</v>
      </c>
      <c r="C14" s="232" t="s">
        <v>656</v>
      </c>
      <c r="D14" s="324" t="s">
        <v>662</v>
      </c>
      <c r="E14" s="203" t="s">
        <v>845</v>
      </c>
      <c r="F14" s="326">
        <v>100000</v>
      </c>
      <c r="G14" s="325">
        <v>141</v>
      </c>
      <c r="H14" s="326">
        <v>100000</v>
      </c>
      <c r="I14" s="326">
        <v>100000</v>
      </c>
      <c r="J14" s="326">
        <v>100000</v>
      </c>
      <c r="K14" s="326">
        <v>100000</v>
      </c>
      <c r="L14" s="326">
        <v>100000</v>
      </c>
      <c r="M14" s="116" t="s">
        <v>661</v>
      </c>
    </row>
    <row r="15" spans="1:13" ht="68.400000000000006" x14ac:dyDescent="0.65">
      <c r="A15" s="232">
        <v>8</v>
      </c>
      <c r="B15" s="323" t="s">
        <v>663</v>
      </c>
      <c r="C15" s="232" t="s">
        <v>656</v>
      </c>
      <c r="D15" s="324" t="s">
        <v>662</v>
      </c>
      <c r="E15" s="14" t="s">
        <v>846</v>
      </c>
      <c r="F15" s="95">
        <v>60000</v>
      </c>
      <c r="G15" s="29">
        <v>141</v>
      </c>
      <c r="H15" s="95">
        <v>60000</v>
      </c>
      <c r="I15" s="95">
        <v>60000</v>
      </c>
      <c r="J15" s="95">
        <v>60000</v>
      </c>
      <c r="K15" s="95">
        <v>60000</v>
      </c>
      <c r="L15" s="95">
        <v>60000</v>
      </c>
      <c r="M15" s="116" t="s">
        <v>661</v>
      </c>
    </row>
    <row r="16" spans="1:13" ht="68.400000000000006" x14ac:dyDescent="0.65">
      <c r="A16" s="232">
        <v>9</v>
      </c>
      <c r="B16" s="323" t="s">
        <v>663</v>
      </c>
      <c r="C16" s="232" t="s">
        <v>656</v>
      </c>
      <c r="D16" s="324" t="s">
        <v>662</v>
      </c>
      <c r="E16" s="203" t="s">
        <v>839</v>
      </c>
      <c r="F16" s="461">
        <v>150000</v>
      </c>
      <c r="G16" s="461">
        <v>141</v>
      </c>
      <c r="H16" s="461">
        <v>150000</v>
      </c>
      <c r="I16" s="461">
        <v>150000</v>
      </c>
      <c r="J16" s="461">
        <v>150000</v>
      </c>
      <c r="K16" s="461">
        <v>150000</v>
      </c>
      <c r="L16" s="461">
        <v>150000</v>
      </c>
      <c r="M16" s="326" t="s">
        <v>661</v>
      </c>
    </row>
    <row r="17" spans="1:13" ht="68.400000000000006" x14ac:dyDescent="0.65">
      <c r="A17" s="232">
        <v>10</v>
      </c>
      <c r="B17" s="323" t="s">
        <v>663</v>
      </c>
      <c r="C17" s="232" t="s">
        <v>656</v>
      </c>
      <c r="D17" s="324" t="s">
        <v>662</v>
      </c>
      <c r="E17" s="203" t="s">
        <v>901</v>
      </c>
      <c r="F17" s="461">
        <v>50000</v>
      </c>
      <c r="G17" s="461">
        <v>141</v>
      </c>
      <c r="H17" s="461">
        <v>50000</v>
      </c>
      <c r="I17" s="461">
        <v>50000</v>
      </c>
      <c r="J17" s="461">
        <v>50000</v>
      </c>
      <c r="K17" s="461">
        <v>50000</v>
      </c>
      <c r="L17" s="461">
        <v>50000</v>
      </c>
      <c r="M17" s="326" t="s">
        <v>661</v>
      </c>
    </row>
    <row r="18" spans="1:13" ht="68.400000000000006" x14ac:dyDescent="0.65">
      <c r="A18" s="232">
        <v>11</v>
      </c>
      <c r="B18" s="323" t="s">
        <v>663</v>
      </c>
      <c r="C18" s="232" t="s">
        <v>656</v>
      </c>
      <c r="D18" s="324" t="s">
        <v>662</v>
      </c>
      <c r="E18" s="203" t="s">
        <v>840</v>
      </c>
      <c r="F18" s="461">
        <v>120000</v>
      </c>
      <c r="G18" s="461">
        <v>141</v>
      </c>
      <c r="H18" s="461">
        <v>120000</v>
      </c>
      <c r="I18" s="461">
        <v>120000</v>
      </c>
      <c r="J18" s="461">
        <v>120000</v>
      </c>
      <c r="K18" s="461">
        <v>120000</v>
      </c>
      <c r="L18" s="461">
        <v>120000</v>
      </c>
      <c r="M18" s="326" t="s">
        <v>661</v>
      </c>
    </row>
    <row r="19" spans="1:13" ht="159.6" x14ac:dyDescent="0.65">
      <c r="A19" s="232">
        <v>12</v>
      </c>
      <c r="B19" s="323" t="s">
        <v>384</v>
      </c>
      <c r="C19" s="232" t="s">
        <v>656</v>
      </c>
      <c r="D19" s="464" t="s">
        <v>657</v>
      </c>
      <c r="E19" s="16" t="s">
        <v>875</v>
      </c>
      <c r="F19" s="116" t="s">
        <v>5</v>
      </c>
      <c r="G19" s="116"/>
      <c r="H19" s="116">
        <v>2400000</v>
      </c>
      <c r="I19" s="116">
        <v>99</v>
      </c>
      <c r="J19" s="116" t="s">
        <v>5</v>
      </c>
      <c r="K19" s="116" t="s">
        <v>5</v>
      </c>
      <c r="L19" s="116" t="s">
        <v>5</v>
      </c>
      <c r="M19" s="322" t="s">
        <v>398</v>
      </c>
    </row>
    <row r="20" spans="1:13" ht="68.400000000000006" x14ac:dyDescent="0.65">
      <c r="A20" s="232">
        <v>13</v>
      </c>
      <c r="B20" s="323" t="s">
        <v>384</v>
      </c>
      <c r="C20" s="232" t="s">
        <v>656</v>
      </c>
      <c r="D20" s="464" t="s">
        <v>659</v>
      </c>
      <c r="E20" s="14" t="s">
        <v>876</v>
      </c>
      <c r="F20" s="116" t="s">
        <v>5</v>
      </c>
      <c r="G20" s="116"/>
      <c r="H20" s="116">
        <v>100000</v>
      </c>
      <c r="I20" s="116"/>
      <c r="J20" s="116" t="s">
        <v>5</v>
      </c>
      <c r="K20" s="116" t="s">
        <v>5</v>
      </c>
      <c r="L20" s="116" t="s">
        <v>5</v>
      </c>
      <c r="M20" s="322" t="s">
        <v>398</v>
      </c>
    </row>
    <row r="21" spans="1:13" ht="68.400000000000006" x14ac:dyDescent="0.65">
      <c r="A21" s="232">
        <v>14</v>
      </c>
      <c r="B21" s="323" t="s">
        <v>384</v>
      </c>
      <c r="C21" s="232" t="s">
        <v>656</v>
      </c>
      <c r="D21" s="397" t="s">
        <v>659</v>
      </c>
      <c r="E21" s="14" t="s">
        <v>877</v>
      </c>
      <c r="F21" s="116" t="s">
        <v>5</v>
      </c>
      <c r="G21" s="116"/>
      <c r="H21" s="116">
        <v>100000</v>
      </c>
      <c r="I21" s="116"/>
      <c r="J21" s="116" t="s">
        <v>5</v>
      </c>
      <c r="K21" s="116" t="s">
        <v>5</v>
      </c>
      <c r="L21" s="116" t="s">
        <v>5</v>
      </c>
      <c r="M21" s="322" t="s">
        <v>398</v>
      </c>
    </row>
    <row r="22" spans="1:13" ht="45.6" x14ac:dyDescent="0.65">
      <c r="A22" s="232">
        <v>15</v>
      </c>
      <c r="B22" s="323" t="s">
        <v>384</v>
      </c>
      <c r="C22" s="232" t="s">
        <v>656</v>
      </c>
      <c r="D22" s="397" t="s">
        <v>659</v>
      </c>
      <c r="E22" s="14" t="s">
        <v>658</v>
      </c>
      <c r="F22" s="116">
        <v>100000</v>
      </c>
      <c r="G22" s="116"/>
      <c r="H22" s="116" t="s">
        <v>5</v>
      </c>
      <c r="I22" s="116"/>
      <c r="J22" s="116" t="s">
        <v>5</v>
      </c>
      <c r="K22" s="116" t="s">
        <v>5</v>
      </c>
      <c r="L22" s="116" t="s">
        <v>5</v>
      </c>
      <c r="M22" s="322" t="s">
        <v>398</v>
      </c>
    </row>
    <row r="23" spans="1:13" ht="73.8" x14ac:dyDescent="0.65">
      <c r="A23" s="232">
        <v>16</v>
      </c>
      <c r="B23" s="456" t="s">
        <v>384</v>
      </c>
      <c r="C23" s="455" t="s">
        <v>656</v>
      </c>
      <c r="D23" s="40" t="s">
        <v>662</v>
      </c>
      <c r="E23" s="48" t="s">
        <v>847</v>
      </c>
      <c r="F23" s="457">
        <v>120000</v>
      </c>
      <c r="G23" s="457"/>
      <c r="H23" s="116" t="s">
        <v>5</v>
      </c>
      <c r="I23" s="457"/>
      <c r="J23" s="457">
        <v>120000</v>
      </c>
      <c r="K23" s="116" t="s">
        <v>5</v>
      </c>
      <c r="L23" s="457">
        <v>120000</v>
      </c>
      <c r="M23" s="322" t="s">
        <v>398</v>
      </c>
    </row>
    <row r="24" spans="1:13" x14ac:dyDescent="0.65">
      <c r="A24" s="22"/>
      <c r="B24" s="38" t="s">
        <v>902</v>
      </c>
      <c r="C24" s="22"/>
      <c r="D24" s="19"/>
      <c r="E24" s="20"/>
      <c r="F24" s="21">
        <f>SUM(F8:F22)</f>
        <v>855000</v>
      </c>
      <c r="G24" s="321"/>
      <c r="H24" s="21">
        <f>SUM(H8:H22)</f>
        <v>3400000</v>
      </c>
      <c r="I24" s="21">
        <f>SUM(I8:I22)</f>
        <v>505099</v>
      </c>
      <c r="J24" s="21">
        <f>SUM(J8:J22)</f>
        <v>3205000</v>
      </c>
      <c r="K24" s="21">
        <f>SUM(K8:K22)</f>
        <v>750000</v>
      </c>
      <c r="L24" s="21">
        <f>SUM(L8:L22)</f>
        <v>705000</v>
      </c>
      <c r="M24" s="21"/>
    </row>
    <row r="26" spans="1:13" hidden="1" x14ac:dyDescent="0.65">
      <c r="F26" s="8">
        <f>COUNT(F8:F23)</f>
        <v>10</v>
      </c>
      <c r="G26" s="8">
        <f t="shared" ref="G26:L26" si="0">COUNT(G8:G23)</f>
        <v>7</v>
      </c>
      <c r="H26" s="8">
        <f t="shared" si="0"/>
        <v>13</v>
      </c>
      <c r="I26" s="8">
        <f t="shared" si="0"/>
        <v>7</v>
      </c>
      <c r="J26" s="8">
        <f t="shared" si="0"/>
        <v>9</v>
      </c>
      <c r="K26" s="8">
        <f t="shared" si="0"/>
        <v>9</v>
      </c>
      <c r="L26" s="8">
        <f t="shared" si="0"/>
        <v>8</v>
      </c>
    </row>
    <row r="27" spans="1:13" hidden="1" x14ac:dyDescent="0.65">
      <c r="I27" s="8"/>
    </row>
    <row r="28" spans="1:13" hidden="1" x14ac:dyDescent="0.65"/>
    <row r="29" spans="1:13" hidden="1" x14ac:dyDescent="0.65"/>
    <row r="30" spans="1:13" hidden="1" x14ac:dyDescent="0.65"/>
    <row r="31" spans="1:13" hidden="1" x14ac:dyDescent="0.65"/>
  </sheetData>
  <mergeCells count="9">
    <mergeCell ref="I6:I7"/>
    <mergeCell ref="E5:E7"/>
    <mergeCell ref="F5:L5"/>
    <mergeCell ref="M5:M7"/>
    <mergeCell ref="A5:A7"/>
    <mergeCell ref="B5:B7"/>
    <mergeCell ref="C5:C7"/>
    <mergeCell ref="D5:D7"/>
    <mergeCell ref="G6:G7"/>
  </mergeCells>
  <printOptions horizontalCentered="1"/>
  <pageMargins left="0.47244094488188981" right="0.23622047244094491" top="1.1023622047244095" bottom="0.59055118110236227" header="0.19685039370078741" footer="0.31496062992125984"/>
  <pageSetup paperSize="9" scale="80" firstPageNumber="102" orientation="landscape" useFirstPageNumber="1" r:id="rId1"/>
  <headerFooter alignWithMargins="0">
    <oddFooter>&amp;R&amp;"Arial,ตัวหนา"&amp;18&amp;P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57"/>
  <sheetViews>
    <sheetView showGridLines="0" zoomScaleNormal="100" zoomScaleSheetLayoutView="100" workbookViewId="0">
      <selection activeCell="G13" sqref="G13"/>
    </sheetView>
  </sheetViews>
  <sheetFormatPr defaultColWidth="9.109375" defaultRowHeight="22.8" x14ac:dyDescent="0.65"/>
  <cols>
    <col min="1" max="2" width="4" style="329" customWidth="1"/>
    <col min="3" max="3" width="49.44140625" style="329" customWidth="1"/>
    <col min="4" max="4" width="9.44140625" style="339" customWidth="1"/>
    <col min="5" max="5" width="11" style="191" bestFit="1" customWidth="1"/>
    <col min="6" max="6" width="9.33203125" style="339" customWidth="1"/>
    <col min="7" max="7" width="11" style="191" bestFit="1" customWidth="1"/>
    <col min="8" max="8" width="8.88671875" style="339" customWidth="1"/>
    <col min="9" max="9" width="11" style="191" bestFit="1" customWidth="1"/>
    <col min="10" max="10" width="8.88671875" style="339" customWidth="1"/>
    <col min="11" max="11" width="11" style="191" bestFit="1" customWidth="1"/>
    <col min="12" max="12" width="8.88671875" style="191" customWidth="1"/>
    <col min="13" max="13" width="11" style="191" bestFit="1" customWidth="1"/>
    <col min="14" max="14" width="8.5546875" style="339" customWidth="1"/>
    <col min="15" max="15" width="12.109375" style="338" bestFit="1" customWidth="1"/>
    <col min="16" max="16384" width="9.109375" style="329"/>
  </cols>
  <sheetData>
    <row r="1" spans="1:15" ht="36" x14ac:dyDescent="1">
      <c r="B1" s="667"/>
      <c r="C1" s="667"/>
      <c r="O1" s="380" t="s">
        <v>777</v>
      </c>
    </row>
    <row r="2" spans="1:15" s="222" customFormat="1" x14ac:dyDescent="0.65">
      <c r="A2" s="379" t="s">
        <v>778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</row>
    <row r="3" spans="1:15" s="222" customFormat="1" x14ac:dyDescent="0.65">
      <c r="A3" s="379" t="s">
        <v>765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</row>
    <row r="4" spans="1:15" s="222" customFormat="1" x14ac:dyDescent="0.65">
      <c r="A4" s="379" t="s">
        <v>116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</row>
    <row r="5" spans="1:15" x14ac:dyDescent="0.65">
      <c r="A5" s="668" t="s">
        <v>111</v>
      </c>
      <c r="B5" s="670" t="s">
        <v>693</v>
      </c>
      <c r="C5" s="671"/>
      <c r="D5" s="674" t="s">
        <v>766</v>
      </c>
      <c r="E5" s="675"/>
      <c r="F5" s="674" t="s">
        <v>767</v>
      </c>
      <c r="G5" s="675"/>
      <c r="H5" s="674" t="s">
        <v>768</v>
      </c>
      <c r="I5" s="675"/>
      <c r="J5" s="674" t="s">
        <v>769</v>
      </c>
      <c r="K5" s="675"/>
      <c r="L5" s="674" t="s">
        <v>770</v>
      </c>
      <c r="M5" s="675"/>
      <c r="N5" s="674" t="s">
        <v>699</v>
      </c>
      <c r="O5" s="675"/>
    </row>
    <row r="6" spans="1:15" ht="45.6" x14ac:dyDescent="0.65">
      <c r="A6" s="669"/>
      <c r="B6" s="672"/>
      <c r="C6" s="673"/>
      <c r="D6" s="377" t="s">
        <v>698</v>
      </c>
      <c r="E6" s="378" t="s">
        <v>697</v>
      </c>
      <c r="F6" s="377" t="s">
        <v>698</v>
      </c>
      <c r="G6" s="378" t="s">
        <v>697</v>
      </c>
      <c r="H6" s="377" t="s">
        <v>698</v>
      </c>
      <c r="I6" s="378" t="s">
        <v>697</v>
      </c>
      <c r="J6" s="377" t="s">
        <v>698</v>
      </c>
      <c r="K6" s="378" t="s">
        <v>697</v>
      </c>
      <c r="L6" s="377" t="s">
        <v>698</v>
      </c>
      <c r="M6" s="378" t="s">
        <v>697</v>
      </c>
      <c r="N6" s="377" t="s">
        <v>698</v>
      </c>
      <c r="O6" s="376" t="s">
        <v>697</v>
      </c>
    </row>
    <row r="7" spans="1:15" x14ac:dyDescent="0.65">
      <c r="A7" s="358">
        <v>1</v>
      </c>
      <c r="B7" s="375" t="s">
        <v>691</v>
      </c>
      <c r="D7" s="374"/>
      <c r="E7" s="374"/>
      <c r="F7" s="373"/>
      <c r="G7" s="374"/>
      <c r="H7" s="373"/>
      <c r="I7" s="372"/>
      <c r="J7" s="373"/>
      <c r="K7" s="372"/>
      <c r="L7" s="371"/>
      <c r="M7" s="371"/>
      <c r="N7" s="370"/>
      <c r="O7" s="369"/>
    </row>
    <row r="8" spans="1:15" x14ac:dyDescent="0.65">
      <c r="A8" s="342"/>
      <c r="B8" s="341">
        <v>1.1000000000000001</v>
      </c>
      <c r="C8" s="340" t="s">
        <v>112</v>
      </c>
      <c r="D8" s="346">
        <f>'[1]ผ01 ย1.1 แผนความสงบ'!F37</f>
        <v>13</v>
      </c>
      <c r="E8" s="346">
        <f>'[1]ผ01 ย1.1 แผนความสงบ'!F35</f>
        <v>1560000</v>
      </c>
      <c r="F8" s="346">
        <f>'[1]ผ01 ย1.1 แผนความสงบ'!G37</f>
        <v>9</v>
      </c>
      <c r="G8" s="346">
        <f>'[1]ผ01 ย1.1 แผนความสงบ'!G35</f>
        <v>630000</v>
      </c>
      <c r="H8" s="348">
        <f>'[1]ผ01 ย1.1 แผนความสงบ'!H37</f>
        <v>10</v>
      </c>
      <c r="I8" s="346">
        <f>'[1]ผ01 ย1.1 แผนความสงบ'!H35</f>
        <v>680000</v>
      </c>
      <c r="J8" s="348">
        <f>'[1]ผ01 ย1.1 แผนความสงบ'!I37</f>
        <v>12</v>
      </c>
      <c r="K8" s="346">
        <f>'[1]ผ01 ย1.1 แผนความสงบ'!I35</f>
        <v>1090000</v>
      </c>
      <c r="L8" s="353">
        <f>'[1]ผ01 ย1.1 แผนความสงบ'!J37</f>
        <v>15</v>
      </c>
      <c r="M8" s="353">
        <f>'[1]ผ01 ย1.1 แผนความสงบ'!J35</f>
        <v>1690000</v>
      </c>
      <c r="N8" s="347">
        <f t="shared" ref="N8:O10" si="0">D8+F8+H8+J8+L8</f>
        <v>59</v>
      </c>
      <c r="O8" s="346">
        <f t="shared" si="0"/>
        <v>5650000</v>
      </c>
    </row>
    <row r="9" spans="1:15" x14ac:dyDescent="0.65">
      <c r="A9" s="342"/>
      <c r="B9" s="341">
        <v>1.2</v>
      </c>
      <c r="C9" s="340" t="s">
        <v>125</v>
      </c>
      <c r="D9" s="346">
        <f>'[1]ผ01 ย1.2 แผนเคหะ'!F23</f>
        <v>3</v>
      </c>
      <c r="E9" s="346">
        <f>'[1]ผ01 ย1.2 แผนเคหะ'!F21</f>
        <v>300000</v>
      </c>
      <c r="F9" s="348">
        <f>'[1]ผ01 ย1.2 แผนเคหะ'!G23</f>
        <v>1</v>
      </c>
      <c r="G9" s="346">
        <f>'[1]ผ01 ย1.2 แผนเคหะ'!G21</f>
        <v>50000</v>
      </c>
      <c r="H9" s="348">
        <f>'[1]ผ01 ย1.2 แผนเคหะ'!H23</f>
        <v>1</v>
      </c>
      <c r="I9" s="346">
        <f>'[1]ผ01 ย1.2 แผนเคหะ'!H21</f>
        <v>100000</v>
      </c>
      <c r="J9" s="348">
        <f>'[1]ผ01 ย1.2 แผนเคหะ'!I23</f>
        <v>2</v>
      </c>
      <c r="K9" s="346">
        <f>'[1]ผ01 ย1.2 แผนเคหะ'!I21</f>
        <v>200000</v>
      </c>
      <c r="L9" s="353">
        <f>'[1]ผ01 ย1.2 แผนเคหะ'!J23</f>
        <v>2</v>
      </c>
      <c r="M9" s="353">
        <f>'[1]ผ01 ย1.2 แผนเคหะ'!J21</f>
        <v>200000</v>
      </c>
      <c r="N9" s="347">
        <f t="shared" si="0"/>
        <v>9</v>
      </c>
      <c r="O9" s="346">
        <f t="shared" si="0"/>
        <v>850000</v>
      </c>
    </row>
    <row r="10" spans="1:15" x14ac:dyDescent="0.65">
      <c r="A10" s="342"/>
      <c r="B10" s="341">
        <v>1.3</v>
      </c>
      <c r="C10" s="340" t="s">
        <v>126</v>
      </c>
      <c r="D10" s="346">
        <f>'[1]ผ01 ย1.3 แผนงบกลาง'!E15</f>
        <v>1</v>
      </c>
      <c r="E10" s="346">
        <f>'[1]ผ01 ย1.3 แผนงบกลาง'!E13</f>
        <v>950000</v>
      </c>
      <c r="F10" s="346">
        <f>'[1]ผ01 ย1.3 แผนงบกลาง'!F15</f>
        <v>1</v>
      </c>
      <c r="G10" s="346">
        <f>'[1]ผ01 ย1.3 แผนงบกลาง'!F13</f>
        <v>950000</v>
      </c>
      <c r="H10" s="346">
        <f>'[1]ผ01 ย1.3 แผนงบกลาง'!G15</f>
        <v>1</v>
      </c>
      <c r="I10" s="346">
        <f>'[1]ผ01 ย1.3 แผนงบกลาง'!G13</f>
        <v>950000</v>
      </c>
      <c r="J10" s="346">
        <f>'[1]ผ01 ย1.3 แผนงบกลาง'!H15</f>
        <v>1</v>
      </c>
      <c r="K10" s="346">
        <f>'[1]ผ01 ย1.3 แผนงบกลาง'!H13</f>
        <v>950000</v>
      </c>
      <c r="L10" s="353">
        <f>'[1]ผ01 ย1.3 แผนงบกลาง'!I15</f>
        <v>1</v>
      </c>
      <c r="M10" s="353">
        <f>'[1]ผ01 ย1.3 แผนงบกลาง'!I13</f>
        <v>950000</v>
      </c>
      <c r="N10" s="347">
        <f t="shared" si="0"/>
        <v>5</v>
      </c>
      <c r="O10" s="346">
        <f t="shared" si="0"/>
        <v>4750000</v>
      </c>
    </row>
    <row r="11" spans="1:15" s="335" customFormat="1" x14ac:dyDescent="0.25">
      <c r="A11" s="666" t="s">
        <v>675</v>
      </c>
      <c r="B11" s="666"/>
      <c r="C11" s="666"/>
      <c r="D11" s="345">
        <f t="shared" ref="D11:O11" si="1">SUM(D8:D10)</f>
        <v>17</v>
      </c>
      <c r="E11" s="345">
        <f t="shared" si="1"/>
        <v>2810000</v>
      </c>
      <c r="F11" s="345">
        <f t="shared" si="1"/>
        <v>11</v>
      </c>
      <c r="G11" s="345">
        <f t="shared" si="1"/>
        <v>1630000</v>
      </c>
      <c r="H11" s="345">
        <f t="shared" si="1"/>
        <v>12</v>
      </c>
      <c r="I11" s="345">
        <f t="shared" si="1"/>
        <v>1730000</v>
      </c>
      <c r="J11" s="345">
        <f t="shared" si="1"/>
        <v>15</v>
      </c>
      <c r="K11" s="345">
        <f t="shared" si="1"/>
        <v>2240000</v>
      </c>
      <c r="L11" s="345">
        <f t="shared" si="1"/>
        <v>18</v>
      </c>
      <c r="M11" s="345">
        <f t="shared" si="1"/>
        <v>2840000</v>
      </c>
      <c r="N11" s="345">
        <f t="shared" si="1"/>
        <v>73</v>
      </c>
      <c r="O11" s="345">
        <f t="shared" si="1"/>
        <v>11250000</v>
      </c>
    </row>
    <row r="12" spans="1:15" x14ac:dyDescent="0.65">
      <c r="A12" s="342">
        <f>A7+1</f>
        <v>2</v>
      </c>
      <c r="B12" s="190" t="s">
        <v>690</v>
      </c>
      <c r="D12" s="346"/>
      <c r="E12" s="346"/>
      <c r="F12" s="348"/>
      <c r="G12" s="346"/>
      <c r="H12" s="348"/>
      <c r="I12" s="346"/>
      <c r="J12" s="348"/>
      <c r="K12" s="346"/>
      <c r="L12" s="346"/>
      <c r="M12" s="346"/>
      <c r="N12" s="348"/>
      <c r="O12" s="346"/>
    </row>
    <row r="13" spans="1:15" x14ac:dyDescent="0.65">
      <c r="A13" s="342"/>
      <c r="B13" s="341">
        <v>2.1</v>
      </c>
      <c r="C13" s="340" t="s">
        <v>125</v>
      </c>
      <c r="D13" s="346">
        <f>'[1]ผ01 ย2.1 แผนเคหะ'!F26</f>
        <v>4</v>
      </c>
      <c r="E13" s="346">
        <f>'[1]ผ01 ย2.1 แผนเคหะ'!F24</f>
        <v>1269000</v>
      </c>
      <c r="F13" s="348">
        <f>'[1]ผ01 ย2.1 แผนเคหะ'!G26</f>
        <v>2</v>
      </c>
      <c r="G13" s="346">
        <f>'[1]ผ01 ย2.1 แผนเคหะ'!G24</f>
        <v>815000</v>
      </c>
      <c r="H13" s="348">
        <f>'[1]ผ01 ย2.1 แผนเคหะ'!H26</f>
        <v>2</v>
      </c>
      <c r="I13" s="346">
        <f>'[1]ผ01 ย2.1 แผนเคหะ'!H24</f>
        <v>916000</v>
      </c>
      <c r="J13" s="348">
        <f>'[1]ผ01 ย2.1 แผนเคหะ'!I26</f>
        <v>1</v>
      </c>
      <c r="K13" s="346">
        <f>'[1]ผ01 ย2.1 แผนเคหะ'!I24</f>
        <v>1297000</v>
      </c>
      <c r="L13" s="353">
        <f>'[1]ผ01 ย2.1 แผนเคหะ'!J26</f>
        <v>4</v>
      </c>
      <c r="M13" s="353">
        <f>'[1]ผ01 ย2.1 แผนเคหะ'!J24</f>
        <v>1835000</v>
      </c>
      <c r="N13" s="347">
        <f>D13+F13+H13+J13+L13</f>
        <v>13</v>
      </c>
      <c r="O13" s="346">
        <f>E13+G13+I13+K13+M13</f>
        <v>6132000</v>
      </c>
    </row>
    <row r="14" spans="1:15" x14ac:dyDescent="0.65">
      <c r="A14" s="342"/>
      <c r="B14" s="341">
        <v>2.2000000000000002</v>
      </c>
      <c r="C14" s="340" t="s">
        <v>689</v>
      </c>
      <c r="D14" s="346">
        <f>'[1]ผ01 ย2.2 แผนการเกษตร พ1'!E16</f>
        <v>2</v>
      </c>
      <c r="E14" s="346">
        <f>'[1]ผ01 ย2.2 แผนการเกษตร พ1'!E14</f>
        <v>200000</v>
      </c>
      <c r="F14" s="348">
        <f>'[1]ผ01 ย2.2 แผนการเกษตร พ1'!F16</f>
        <v>2</v>
      </c>
      <c r="G14" s="346">
        <f>'[1]ผ01 ย2.2 แผนการเกษตร พ1'!F14</f>
        <v>200000</v>
      </c>
      <c r="H14" s="348">
        <f>'[1]ผ01 ย2.2 แผนการเกษตร พ1'!G16</f>
        <v>1</v>
      </c>
      <c r="I14" s="346">
        <f>'[1]ผ01 ย2.2 แผนการเกษตร พ1'!G14</f>
        <v>50000</v>
      </c>
      <c r="J14" s="348">
        <f>'[1]ผ01 ย2.2 แผนการเกษตร พ1'!H16</f>
        <v>1</v>
      </c>
      <c r="K14" s="346">
        <f>'[1]ผ01 ย2.2 แผนการเกษตร พ1'!H14</f>
        <v>50000</v>
      </c>
      <c r="L14" s="353">
        <f>'[1]ผ01 ย2.2 แผนการเกษตร พ1'!I16</f>
        <v>1</v>
      </c>
      <c r="M14" s="353">
        <f>'[1]ผ01 ย2.2 แผนการเกษตร พ1'!I14</f>
        <v>50000</v>
      </c>
      <c r="N14" s="347">
        <f>D14+F14+H14+J14+L14</f>
        <v>7</v>
      </c>
      <c r="O14" s="346">
        <f>E14+G14+I14+K14+M14</f>
        <v>550000</v>
      </c>
    </row>
    <row r="15" spans="1:15" s="335" customFormat="1" x14ac:dyDescent="0.25">
      <c r="A15" s="666" t="s">
        <v>675</v>
      </c>
      <c r="B15" s="666"/>
      <c r="C15" s="666"/>
      <c r="D15" s="345">
        <f t="shared" ref="D15:O15" si="2">SUM(D13:D14)</f>
        <v>6</v>
      </c>
      <c r="E15" s="345">
        <f t="shared" si="2"/>
        <v>1469000</v>
      </c>
      <c r="F15" s="345">
        <f t="shared" si="2"/>
        <v>4</v>
      </c>
      <c r="G15" s="345">
        <f t="shared" si="2"/>
        <v>1015000</v>
      </c>
      <c r="H15" s="345">
        <f t="shared" si="2"/>
        <v>3</v>
      </c>
      <c r="I15" s="345">
        <f t="shared" si="2"/>
        <v>966000</v>
      </c>
      <c r="J15" s="345">
        <f t="shared" si="2"/>
        <v>2</v>
      </c>
      <c r="K15" s="345">
        <f t="shared" si="2"/>
        <v>1347000</v>
      </c>
      <c r="L15" s="345">
        <f t="shared" si="2"/>
        <v>5</v>
      </c>
      <c r="M15" s="345">
        <f t="shared" si="2"/>
        <v>1885000</v>
      </c>
      <c r="N15" s="345">
        <f t="shared" si="2"/>
        <v>20</v>
      </c>
      <c r="O15" s="345">
        <f t="shared" si="2"/>
        <v>6682000</v>
      </c>
    </row>
    <row r="16" spans="1:15" x14ac:dyDescent="0.65">
      <c r="A16" s="342">
        <f>A12+1</f>
        <v>3</v>
      </c>
      <c r="B16" s="190" t="s">
        <v>687</v>
      </c>
      <c r="D16" s="346"/>
      <c r="E16" s="346"/>
      <c r="F16" s="348"/>
      <c r="G16" s="346"/>
      <c r="H16" s="348"/>
      <c r="I16" s="346"/>
      <c r="J16" s="348"/>
      <c r="K16" s="346"/>
      <c r="L16" s="346"/>
      <c r="M16" s="346"/>
      <c r="N16" s="348"/>
      <c r="O16" s="346"/>
    </row>
    <row r="17" spans="1:19" x14ac:dyDescent="0.65">
      <c r="A17" s="342"/>
      <c r="B17" s="341">
        <v>3.1</v>
      </c>
      <c r="C17" s="340" t="s">
        <v>125</v>
      </c>
      <c r="D17" s="346">
        <f>'[1]ผ01 ย3.1 แผนเคหะ'!F142+D56</f>
        <v>33</v>
      </c>
      <c r="E17" s="346">
        <f>'[1]ผ01 ย3.1 แผนเคหะ'!F140+E56</f>
        <v>10323500</v>
      </c>
      <c r="F17" s="348">
        <f>'[1]ผ01 ย3.1 แผนเคหะ'!G142+F56</f>
        <v>23</v>
      </c>
      <c r="G17" s="346">
        <f>'[1]ผ01 ย3.1 แผนเคหะ'!G140+G56</f>
        <v>7661600</v>
      </c>
      <c r="H17" s="348">
        <f>'[1]ผ01 ย3.1 แผนเคหะ'!H142+H56</f>
        <v>22</v>
      </c>
      <c r="I17" s="346">
        <f>'[1]ผ01 ย3.1 แผนเคหะ'!H140+I56</f>
        <v>6488900</v>
      </c>
      <c r="J17" s="348">
        <f>'[1]ผ01 ย3.1 แผนเคหะ'!I142+J56</f>
        <v>40</v>
      </c>
      <c r="K17" s="346">
        <f>'[1]ผ01 ย3.1 แผนเคหะ'!I140+K56</f>
        <v>47279800</v>
      </c>
      <c r="L17" s="353">
        <f>'[1]ผ01 ย3.1 แผนเคหะ'!J142+L56</f>
        <v>25</v>
      </c>
      <c r="M17" s="353">
        <f>'[1]ผ01 ย3.1 แผนเคหะ'!J140+M56</f>
        <v>25323000</v>
      </c>
      <c r="N17" s="347">
        <f>D17+F17+H17+J17+L17</f>
        <v>143</v>
      </c>
      <c r="O17" s="346">
        <f>E17+G17+I17+K17+M17</f>
        <v>97076800</v>
      </c>
    </row>
    <row r="18" spans="1:19" s="335" customFormat="1" x14ac:dyDescent="0.25">
      <c r="A18" s="666" t="s">
        <v>675</v>
      </c>
      <c r="B18" s="666"/>
      <c r="C18" s="666"/>
      <c r="D18" s="345">
        <f t="shared" ref="D18:O18" si="3">SUM(D17)</f>
        <v>33</v>
      </c>
      <c r="E18" s="345">
        <f t="shared" si="3"/>
        <v>10323500</v>
      </c>
      <c r="F18" s="345">
        <f t="shared" si="3"/>
        <v>23</v>
      </c>
      <c r="G18" s="345">
        <f t="shared" si="3"/>
        <v>7661600</v>
      </c>
      <c r="H18" s="345">
        <f t="shared" si="3"/>
        <v>22</v>
      </c>
      <c r="I18" s="345">
        <f t="shared" si="3"/>
        <v>6488900</v>
      </c>
      <c r="J18" s="345">
        <f t="shared" si="3"/>
        <v>40</v>
      </c>
      <c r="K18" s="345">
        <f t="shared" si="3"/>
        <v>47279800</v>
      </c>
      <c r="L18" s="345">
        <f t="shared" si="3"/>
        <v>25</v>
      </c>
      <c r="M18" s="345">
        <f t="shared" si="3"/>
        <v>25323000</v>
      </c>
      <c r="N18" s="345">
        <f t="shared" si="3"/>
        <v>143</v>
      </c>
      <c r="O18" s="345">
        <f t="shared" si="3"/>
        <v>97076800</v>
      </c>
    </row>
    <row r="19" spans="1:19" x14ac:dyDescent="0.65">
      <c r="A19" s="342">
        <f>A16+1</f>
        <v>4</v>
      </c>
      <c r="B19" s="190" t="s">
        <v>686</v>
      </c>
      <c r="D19" s="346"/>
      <c r="E19" s="346"/>
      <c r="F19" s="348"/>
      <c r="G19" s="346"/>
      <c r="H19" s="348"/>
      <c r="I19" s="346"/>
      <c r="J19" s="348"/>
      <c r="K19" s="346"/>
      <c r="L19" s="346"/>
      <c r="M19" s="346"/>
      <c r="N19" s="348"/>
      <c r="O19" s="346"/>
    </row>
    <row r="20" spans="1:19" x14ac:dyDescent="0.65">
      <c r="A20" s="342"/>
      <c r="B20" s="341">
        <v>4.0999999999999996</v>
      </c>
      <c r="C20" s="340" t="s">
        <v>384</v>
      </c>
      <c r="D20" s="346">
        <f>'[1]ผ01 ย4.1 แผนสาธา'!E17</f>
        <v>3</v>
      </c>
      <c r="E20" s="346">
        <f>'[1]ผ01 ย4.1 แผนสาธา'!E15</f>
        <v>230000</v>
      </c>
      <c r="F20" s="346">
        <f>'[1]ผ01 ย4.1 แผนสาธา'!F17</f>
        <v>3</v>
      </c>
      <c r="G20" s="346">
        <f>'[1]ผ01 ย4.1 แผนสาธา'!F15</f>
        <v>230000</v>
      </c>
      <c r="H20" s="346">
        <f>'[1]ผ01 ย4.1 แผนสาธา'!G17</f>
        <v>3</v>
      </c>
      <c r="I20" s="346">
        <f>'[1]ผ01 ย4.1 แผนสาธา'!G15</f>
        <v>230000</v>
      </c>
      <c r="J20" s="346">
        <f>'[1]ผ01 ย4.1 แผนสาธา'!H17</f>
        <v>3</v>
      </c>
      <c r="K20" s="346">
        <f>'[1]ผ01 ย4.1 แผนสาธา'!H15</f>
        <v>230000</v>
      </c>
      <c r="L20" s="353">
        <f>'[1]ผ01 ย4.1 แผนสาธา'!I17</f>
        <v>3</v>
      </c>
      <c r="M20" s="353">
        <f>'[1]ผ01 ย4.1 แผนสาธา'!I15</f>
        <v>230000</v>
      </c>
      <c r="N20" s="347">
        <f>D20+F20+H20+J20+L20</f>
        <v>15</v>
      </c>
      <c r="O20" s="346">
        <f>E20+G20+I20+K20+M20</f>
        <v>1150000</v>
      </c>
    </row>
    <row r="21" spans="1:19" x14ac:dyDescent="0.65">
      <c r="A21" s="342"/>
      <c r="B21" s="341">
        <v>4.2</v>
      </c>
      <c r="C21" s="340" t="s">
        <v>158</v>
      </c>
      <c r="D21" s="346">
        <f>'[1]ผ01 ย4.2 แผนเกษตร'!E16</f>
        <v>2</v>
      </c>
      <c r="E21" s="346">
        <f>'[1]ผ01 ย4.2 แผนเกษตร'!E14</f>
        <v>100000</v>
      </c>
      <c r="F21" s="346">
        <f>'[1]ผ01 ย4.2 แผนเกษตร'!F16</f>
        <v>1</v>
      </c>
      <c r="G21" s="346">
        <f>'[1]ผ01 ย4.2 แผนเกษตร'!F14</f>
        <v>50000</v>
      </c>
      <c r="H21" s="346">
        <f>'[1]ผ01 ย4.2 แผนเกษตร'!G16</f>
        <v>1</v>
      </c>
      <c r="I21" s="346">
        <f>'[1]ผ01 ย4.2 แผนเกษตร'!G14</f>
        <v>50000</v>
      </c>
      <c r="J21" s="346">
        <f>'[1]ผ01 ย4.2 แผนเกษตร'!H16</f>
        <v>1</v>
      </c>
      <c r="K21" s="346">
        <f>'[1]ผ01 ย4.2 แผนเกษตร'!H14</f>
        <v>50000</v>
      </c>
      <c r="L21" s="353">
        <f>'[1]ผ01 ย4.2 แผนเกษตร'!I16</f>
        <v>1</v>
      </c>
      <c r="M21" s="353">
        <f>'[1]ผ01 ย4.2 แผนเกษตร'!I14</f>
        <v>50000</v>
      </c>
      <c r="N21" s="347">
        <f>D21+F21+H21+J21+L21</f>
        <v>6</v>
      </c>
      <c r="O21" s="346">
        <f>E21+G21+I21+K21+M21</f>
        <v>300000</v>
      </c>
    </row>
    <row r="22" spans="1:19" s="335" customFormat="1" x14ac:dyDescent="0.25">
      <c r="A22" s="666" t="s">
        <v>675</v>
      </c>
      <c r="B22" s="666"/>
      <c r="C22" s="666"/>
      <c r="D22" s="345">
        <f t="shared" ref="D22:O22" si="4">SUM(D20:D21)</f>
        <v>5</v>
      </c>
      <c r="E22" s="345">
        <f t="shared" si="4"/>
        <v>330000</v>
      </c>
      <c r="F22" s="344">
        <f t="shared" si="4"/>
        <v>4</v>
      </c>
      <c r="G22" s="344">
        <f t="shared" si="4"/>
        <v>280000</v>
      </c>
      <c r="H22" s="344">
        <f t="shared" si="4"/>
        <v>4</v>
      </c>
      <c r="I22" s="344">
        <f t="shared" si="4"/>
        <v>280000</v>
      </c>
      <c r="J22" s="344">
        <f t="shared" si="4"/>
        <v>4</v>
      </c>
      <c r="K22" s="344">
        <f t="shared" si="4"/>
        <v>280000</v>
      </c>
      <c r="L22" s="344">
        <f t="shared" si="4"/>
        <v>4</v>
      </c>
      <c r="M22" s="344">
        <f t="shared" si="4"/>
        <v>280000</v>
      </c>
      <c r="N22" s="344">
        <f t="shared" si="4"/>
        <v>21</v>
      </c>
      <c r="O22" s="344">
        <f t="shared" si="4"/>
        <v>1450000</v>
      </c>
      <c r="Q22" s="676" t="s">
        <v>696</v>
      </c>
      <c r="R22" s="676"/>
      <c r="S22" s="676"/>
    </row>
    <row r="23" spans="1:19" ht="47.55" customHeight="1" x14ac:dyDescent="0.65">
      <c r="A23" s="368">
        <f>A19+1</f>
        <v>5</v>
      </c>
      <c r="B23" s="677" t="s">
        <v>684</v>
      </c>
      <c r="C23" s="678"/>
      <c r="D23" s="354"/>
      <c r="E23" s="354"/>
      <c r="F23" s="355"/>
      <c r="G23" s="354"/>
      <c r="H23" s="355"/>
      <c r="I23" s="354"/>
      <c r="J23" s="355"/>
      <c r="K23" s="346"/>
      <c r="L23" s="353"/>
      <c r="M23" s="353"/>
      <c r="N23" s="347"/>
      <c r="O23" s="346"/>
    </row>
    <row r="24" spans="1:19" x14ac:dyDescent="0.65">
      <c r="A24" s="342"/>
      <c r="B24" s="341">
        <v>5.0999999999999996</v>
      </c>
      <c r="C24" s="340" t="s">
        <v>679</v>
      </c>
      <c r="D24" s="346">
        <f>'[1]ผ01 ย5.1 บริหารทั่วไป'!E15</f>
        <v>0</v>
      </c>
      <c r="E24" s="346">
        <f>'[1]ผ01 ย5.1 บริหารทั่วไป'!E13</f>
        <v>0</v>
      </c>
      <c r="F24" s="346">
        <f>'[1]ผ01 ย5.1 บริหารทั่วไป'!F15</f>
        <v>0</v>
      </c>
      <c r="G24" s="346">
        <f>'[1]ผ01 ย5.1 บริหารทั่วไป'!F15</f>
        <v>0</v>
      </c>
      <c r="H24" s="346">
        <f>'[1]ผ01 ย5.1 บริหารทั่วไป'!G15</f>
        <v>1</v>
      </c>
      <c r="I24" s="346">
        <f>'[1]ผ01 ย5.1 บริหารทั่วไป'!G13</f>
        <v>10000</v>
      </c>
      <c r="J24" s="346">
        <f>'[1]ผ01 ย5.1 บริหารทั่วไป'!H15</f>
        <v>1</v>
      </c>
      <c r="K24" s="346">
        <f>'[1]ผ01 ย5.1 บริหารทั่วไป'!H13</f>
        <v>10000</v>
      </c>
      <c r="L24" s="353">
        <f>'[1]ผ01 ย5.1 บริหารทั่วไป'!I15</f>
        <v>1</v>
      </c>
      <c r="M24" s="353">
        <f>'[1]ผ01 ย5.1 บริหารทั่วไป'!I13</f>
        <v>10000</v>
      </c>
      <c r="N24" s="347">
        <f t="shared" ref="N24:O27" si="5">D24+F24+H24+J24+L24</f>
        <v>3</v>
      </c>
      <c r="O24" s="346">
        <f t="shared" si="5"/>
        <v>30000</v>
      </c>
    </row>
    <row r="25" spans="1:19" x14ac:dyDescent="0.65">
      <c r="A25" s="342"/>
      <c r="B25" s="341">
        <v>5.2</v>
      </c>
      <c r="C25" s="340" t="s">
        <v>384</v>
      </c>
      <c r="D25" s="346">
        <f>'[1]ผ01 ย5.2 แผนสาธารณสุข'!F17</f>
        <v>0</v>
      </c>
      <c r="E25" s="346">
        <f>'[1]ผ01 ย5.2 แผนสาธารณสุข'!F15</f>
        <v>0</v>
      </c>
      <c r="F25" s="346">
        <f>'[1]ผ01 ย5.2 แผนสาธารณสุข'!G17</f>
        <v>0</v>
      </c>
      <c r="G25" s="346">
        <f>'[1]ผ01 ย5.2 แผนสาธารณสุข'!G15</f>
        <v>0</v>
      </c>
      <c r="H25" s="346">
        <f>'[1]ผ01 ย5.2 แผนสาธารณสุข'!H17</f>
        <v>1</v>
      </c>
      <c r="I25" s="346">
        <f>'[1]ผ01 ย5.2 แผนสาธารณสุข'!H15</f>
        <v>100000</v>
      </c>
      <c r="J25" s="346">
        <f>'[1]ผ01 ย5.2 แผนสาธารณสุข'!I17</f>
        <v>1</v>
      </c>
      <c r="K25" s="346">
        <f>'[1]ผ01 ย5.2 แผนสาธารณสุข'!I15</f>
        <v>100000</v>
      </c>
      <c r="L25" s="353">
        <f>'[1]ผ01 ย5.2 แผนสาธารณสุข'!J17</f>
        <v>1</v>
      </c>
      <c r="M25" s="353">
        <f>'[1]ผ01 ย5.2 แผนสาธารณสุข'!J15</f>
        <v>100000</v>
      </c>
      <c r="N25" s="347">
        <f t="shared" si="5"/>
        <v>3</v>
      </c>
      <c r="O25" s="346">
        <f t="shared" si="5"/>
        <v>300000</v>
      </c>
    </row>
    <row r="26" spans="1:19" x14ac:dyDescent="0.65">
      <c r="A26" s="342"/>
      <c r="B26" s="341">
        <v>5.3</v>
      </c>
      <c r="C26" s="340" t="s">
        <v>125</v>
      </c>
      <c r="D26" s="346">
        <f>'[1]ผ01 ย5.3 แผนเคหะ'!F18</f>
        <v>1</v>
      </c>
      <c r="E26" s="346">
        <f>'[1]ผ01 ย5.3 แผนเคหะ'!F16</f>
        <v>500000</v>
      </c>
      <c r="F26" s="346">
        <f>'[1]ผ01 ย5.3 แผนเคหะ'!G18</f>
        <v>0</v>
      </c>
      <c r="G26" s="346">
        <f>'[1]ผ01 ย5.3 แผนเคหะ'!G16</f>
        <v>0</v>
      </c>
      <c r="H26" s="346">
        <f>'[1]ผ01 ย5.3 แผนเคหะ'!H18</f>
        <v>1</v>
      </c>
      <c r="I26" s="346">
        <f>'[1]ผ01 ย5.3 แผนเคหะ'!H16</f>
        <v>1221000</v>
      </c>
      <c r="J26" s="346">
        <f>'[1]ผ01 ย5.3 แผนเคหะ'!I18</f>
        <v>1</v>
      </c>
      <c r="K26" s="346">
        <f>'[1]ผ01 ย5.3 แผนเคหะ'!I16</f>
        <v>3500000</v>
      </c>
      <c r="L26" s="353">
        <f>'[1]ผ01 ย5.3 แผนเคหะ'!J18</f>
        <v>1</v>
      </c>
      <c r="M26" s="353">
        <f>'[1]ผ01 ย5.3 แผนเคหะ'!J16</f>
        <v>1400000</v>
      </c>
      <c r="N26" s="347">
        <f t="shared" si="5"/>
        <v>4</v>
      </c>
      <c r="O26" s="346">
        <f t="shared" si="5"/>
        <v>6621000</v>
      </c>
    </row>
    <row r="27" spans="1:19" x14ac:dyDescent="0.65">
      <c r="A27" s="342"/>
      <c r="B27" s="341">
        <v>5.4</v>
      </c>
      <c r="C27" s="340" t="s">
        <v>683</v>
      </c>
      <c r="D27" s="346">
        <f>'[1]ผ01 ย5.4 แผนศาสนา'!E22</f>
        <v>8</v>
      </c>
      <c r="E27" s="346">
        <f>'[1]ผ01 ย5.4 แผนศาสนา'!E20</f>
        <v>1250000</v>
      </c>
      <c r="F27" s="346">
        <f>'[1]ผ01 ย5.4 แผนศาสนา'!F22</f>
        <v>8</v>
      </c>
      <c r="G27" s="346">
        <f>'[1]ผ01 ย5.4 แผนศาสนา'!F20</f>
        <v>1250000</v>
      </c>
      <c r="H27" s="346">
        <f>'[1]ผ01 ย5.4 แผนศาสนา'!G22</f>
        <v>8</v>
      </c>
      <c r="I27" s="346">
        <f>'[1]ผ01 ย5.4 แผนศาสนา'!G20</f>
        <v>1250000</v>
      </c>
      <c r="J27" s="346">
        <f>'[1]ผ01 ย5.4 แผนศาสนา'!H22</f>
        <v>8</v>
      </c>
      <c r="K27" s="346">
        <f>'[1]ผ01 ย5.4 แผนศาสนา'!H20</f>
        <v>1250000</v>
      </c>
      <c r="L27" s="353">
        <f>'[1]ผ01 ย5.4 แผนศาสนา'!I22</f>
        <v>8</v>
      </c>
      <c r="M27" s="353">
        <f>'[1]ผ01 ย5.4 แผนศาสนา'!I20</f>
        <v>1250000</v>
      </c>
      <c r="N27" s="347">
        <f t="shared" si="5"/>
        <v>40</v>
      </c>
      <c r="O27" s="346">
        <f t="shared" si="5"/>
        <v>6250000</v>
      </c>
    </row>
    <row r="28" spans="1:19" s="335" customFormat="1" x14ac:dyDescent="0.25">
      <c r="A28" s="666" t="s">
        <v>675</v>
      </c>
      <c r="B28" s="666"/>
      <c r="C28" s="666"/>
      <c r="D28" s="345">
        <f t="shared" ref="D28:O28" si="6">SUM(D24:D27)</f>
        <v>9</v>
      </c>
      <c r="E28" s="345">
        <f t="shared" si="6"/>
        <v>1750000</v>
      </c>
      <c r="F28" s="345">
        <f t="shared" si="6"/>
        <v>8</v>
      </c>
      <c r="G28" s="345">
        <f t="shared" si="6"/>
        <v>1250000</v>
      </c>
      <c r="H28" s="345">
        <f t="shared" si="6"/>
        <v>11</v>
      </c>
      <c r="I28" s="345">
        <f t="shared" si="6"/>
        <v>2581000</v>
      </c>
      <c r="J28" s="345">
        <f t="shared" si="6"/>
        <v>11</v>
      </c>
      <c r="K28" s="345">
        <f t="shared" si="6"/>
        <v>4860000</v>
      </c>
      <c r="L28" s="345">
        <f t="shared" si="6"/>
        <v>11</v>
      </c>
      <c r="M28" s="345">
        <f t="shared" si="6"/>
        <v>2760000</v>
      </c>
      <c r="N28" s="345">
        <f t="shared" si="6"/>
        <v>50</v>
      </c>
      <c r="O28" s="345">
        <f t="shared" si="6"/>
        <v>13201000</v>
      </c>
    </row>
    <row r="29" spans="1:19" x14ac:dyDescent="0.65">
      <c r="A29" s="342">
        <f>A23+1</f>
        <v>6</v>
      </c>
      <c r="B29" s="190" t="s">
        <v>682</v>
      </c>
      <c r="D29" s="346"/>
      <c r="E29" s="346"/>
      <c r="F29" s="348"/>
      <c r="G29" s="346"/>
      <c r="H29" s="348"/>
      <c r="I29" s="346"/>
      <c r="J29" s="348"/>
      <c r="K29" s="346"/>
      <c r="L29" s="353"/>
      <c r="M29" s="353"/>
      <c r="N29" s="347"/>
      <c r="O29" s="346"/>
    </row>
    <row r="30" spans="1:19" x14ac:dyDescent="0.65">
      <c r="A30" s="342"/>
      <c r="B30" s="341">
        <v>6.1</v>
      </c>
      <c r="C30" s="340" t="s">
        <v>479</v>
      </c>
      <c r="D30" s="346">
        <f>'[1]ผ01 ย6.1 แผนการศึกษา'!E27</f>
        <v>12</v>
      </c>
      <c r="E30" s="346">
        <f>'[1]ผ01 ย6.1 แผนการศึกษา'!E25</f>
        <v>2009946</v>
      </c>
      <c r="F30" s="348">
        <f>'[1]ผ01 ย6.1 แผนการศึกษา'!F27</f>
        <v>13</v>
      </c>
      <c r="G30" s="346">
        <f>'[1]ผ01 ย6.1 แผนการศึกษา'!F25</f>
        <v>2253564</v>
      </c>
      <c r="H30" s="348">
        <f>'[1]ผ01 ย6.1 แผนการศึกษา'!G27</f>
        <v>12</v>
      </c>
      <c r="I30" s="346">
        <f>'[1]ผ01 ย6.1 แผนการศึกษา'!G25</f>
        <v>2228726</v>
      </c>
      <c r="J30" s="348">
        <f>'[1]ผ01 ย6.1 แผนการศึกษา'!H27</f>
        <v>12</v>
      </c>
      <c r="K30" s="346">
        <f>'[1]ผ01 ย6.1 แผนการศึกษา'!H25</f>
        <v>2128726</v>
      </c>
      <c r="L30" s="353">
        <f>'[1]ผ01 ย6.1 แผนการศึกษา'!I27</f>
        <v>12</v>
      </c>
      <c r="M30" s="353">
        <f>'[1]ผ01 ย6.1 แผนการศึกษา'!I25</f>
        <v>2128726</v>
      </c>
      <c r="N30" s="347">
        <f>D30+F30+H30+J30+L30</f>
        <v>61</v>
      </c>
      <c r="O30" s="346">
        <f>E30+G30+I30+K30+M30</f>
        <v>10749688</v>
      </c>
    </row>
    <row r="31" spans="1:19" s="335" customFormat="1" x14ac:dyDescent="0.25">
      <c r="A31" s="666" t="s">
        <v>675</v>
      </c>
      <c r="B31" s="666"/>
      <c r="C31" s="666"/>
      <c r="D31" s="345">
        <f t="shared" ref="D31:O31" si="7">SUM(D30)</f>
        <v>12</v>
      </c>
      <c r="E31" s="345">
        <f t="shared" si="7"/>
        <v>2009946</v>
      </c>
      <c r="F31" s="345">
        <f t="shared" si="7"/>
        <v>13</v>
      </c>
      <c r="G31" s="345">
        <f t="shared" si="7"/>
        <v>2253564</v>
      </c>
      <c r="H31" s="345">
        <f t="shared" si="7"/>
        <v>12</v>
      </c>
      <c r="I31" s="345">
        <f t="shared" si="7"/>
        <v>2228726</v>
      </c>
      <c r="J31" s="345">
        <f t="shared" si="7"/>
        <v>12</v>
      </c>
      <c r="K31" s="345">
        <f t="shared" si="7"/>
        <v>2128726</v>
      </c>
      <c r="L31" s="345">
        <f t="shared" si="7"/>
        <v>12</v>
      </c>
      <c r="M31" s="345">
        <f t="shared" si="7"/>
        <v>2128726</v>
      </c>
      <c r="N31" s="345">
        <f t="shared" si="7"/>
        <v>61</v>
      </c>
      <c r="O31" s="345">
        <f t="shared" si="7"/>
        <v>10749688</v>
      </c>
    </row>
    <row r="32" spans="1:19" x14ac:dyDescent="0.65">
      <c r="A32" s="358">
        <f>A29+1</f>
        <v>7</v>
      </c>
      <c r="B32" s="361" t="s">
        <v>681</v>
      </c>
      <c r="C32" s="360"/>
      <c r="D32" s="354"/>
      <c r="E32" s="354"/>
      <c r="F32" s="355"/>
      <c r="G32" s="354"/>
      <c r="H32" s="355"/>
      <c r="I32" s="354"/>
      <c r="J32" s="355"/>
      <c r="K32" s="354"/>
      <c r="L32" s="353"/>
      <c r="M32" s="353"/>
      <c r="N32" s="347"/>
      <c r="O32" s="346"/>
    </row>
    <row r="33" spans="1:15" x14ac:dyDescent="0.65">
      <c r="A33" s="342"/>
      <c r="B33" s="341">
        <v>7.1</v>
      </c>
      <c r="C33" s="359" t="s">
        <v>679</v>
      </c>
      <c r="D33" s="346">
        <f>'[1]ผ01 ย7.1 แผนบริหาร'!E33</f>
        <v>19</v>
      </c>
      <c r="E33" s="346">
        <f>'[1]ผ01 ย7.1 แผนบริหาร'!E31</f>
        <v>3040000</v>
      </c>
      <c r="F33" s="348">
        <f>'[1]ผ01 ย7.1 แผนบริหาร'!F33</f>
        <v>16</v>
      </c>
      <c r="G33" s="346">
        <f>'[1]ผ01 ย7.1 แผนบริหาร'!F31</f>
        <v>2750000</v>
      </c>
      <c r="H33" s="348">
        <f>'[1]ผ01 ย7.1 แผนบริหาร'!G33</f>
        <v>15</v>
      </c>
      <c r="I33" s="346">
        <f>'[1]ผ01 ย7.1 แผนบริหาร'!G31</f>
        <v>2900000</v>
      </c>
      <c r="J33" s="348">
        <f>'[1]ผ01 ย7.1 แผนบริหาร'!H33</f>
        <v>15</v>
      </c>
      <c r="K33" s="346">
        <f>'[1]ผ01 ย7.1 แผนบริหาร'!H31</f>
        <v>2900000</v>
      </c>
      <c r="L33" s="353">
        <f>'[1]ผ01 ย7.1 แผนบริหาร'!I33</f>
        <v>15</v>
      </c>
      <c r="M33" s="353">
        <f>'[1]ผ01 ย7.1 แผนบริหาร'!I31</f>
        <v>2900000</v>
      </c>
      <c r="N33" s="347">
        <f t="shared" ref="N33:O35" si="8">D33+F33+H33+J33+L33</f>
        <v>80</v>
      </c>
      <c r="O33" s="346">
        <f t="shared" si="8"/>
        <v>14490000</v>
      </c>
    </row>
    <row r="34" spans="1:15" x14ac:dyDescent="0.65">
      <c r="A34" s="342"/>
      <c r="B34" s="341">
        <v>7.2</v>
      </c>
      <c r="C34" s="359" t="s">
        <v>384</v>
      </c>
      <c r="D34" s="346">
        <f>'[1]ผ01 ย7.2 แผนสาธารณสุข'!E15</f>
        <v>0</v>
      </c>
      <c r="E34" s="346">
        <f>'[1]ผ01 ย7.2 แผนสาธารณสุข'!E13</f>
        <v>0</v>
      </c>
      <c r="F34" s="348">
        <f>'[1]ผ01 ย7.2 แผนสาธารณสุข'!F15</f>
        <v>1</v>
      </c>
      <c r="G34" s="346">
        <f>'[1]ผ01 ย7.2 แผนสาธารณสุข'!F13</f>
        <v>2400000</v>
      </c>
      <c r="H34" s="348">
        <f>'[1]ผ01 ย7.2 แผนสาธารณสุข'!G15</f>
        <v>1</v>
      </c>
      <c r="I34" s="346">
        <f>'[1]ผ01 ย7.2 แผนสาธารณสุข'!G13</f>
        <v>2400000</v>
      </c>
      <c r="J34" s="348">
        <f>'[1]ผ01 ย7.2 แผนสาธารณสุข'!H15</f>
        <v>0</v>
      </c>
      <c r="K34" s="346">
        <f>'[1]ผ01 ย7.2 แผนสาธารณสุข'!H13</f>
        <v>0</v>
      </c>
      <c r="L34" s="353">
        <f>'[1]ผ01 ย7.2 แผนสาธารณสุข'!I15</f>
        <v>0</v>
      </c>
      <c r="M34" s="353">
        <f>'[1]ผ01 ย7.2 แผนสาธารณสุข'!I13</f>
        <v>0</v>
      </c>
      <c r="N34" s="347">
        <f t="shared" si="8"/>
        <v>2</v>
      </c>
      <c r="O34" s="346">
        <f t="shared" si="8"/>
        <v>4800000</v>
      </c>
    </row>
    <row r="35" spans="1:15" x14ac:dyDescent="0.65">
      <c r="A35" s="367"/>
      <c r="B35" s="366">
        <v>7.3</v>
      </c>
      <c r="C35" s="365" t="s">
        <v>525</v>
      </c>
      <c r="D35" s="363">
        <f>'[1]ผ01 ย7.3 แผนความเข้มแข็ง'!E15</f>
        <v>1</v>
      </c>
      <c r="E35" s="363">
        <f>'[1]ผ01 ย7.3 แผนความเข้มแข็ง'!E13</f>
        <v>50000</v>
      </c>
      <c r="F35" s="364">
        <f>'[1]ผ01 ย7.3 แผนความเข้มแข็ง'!F15</f>
        <v>1</v>
      </c>
      <c r="G35" s="363">
        <f>'[1]ผ01 ย7.3 แผนความเข้มแข็ง'!F13</f>
        <v>50000</v>
      </c>
      <c r="H35" s="364">
        <f>'[1]ผ01 ย7.3 แผนความเข้มแข็ง'!G15</f>
        <v>1</v>
      </c>
      <c r="I35" s="363">
        <f>'[1]ผ01 ย7.3 แผนความเข้มแข็ง'!G13</f>
        <v>50000</v>
      </c>
      <c r="J35" s="364">
        <f>'[1]ผ01 ย7.3 แผนความเข้มแข็ง'!H15</f>
        <v>1</v>
      </c>
      <c r="K35" s="363">
        <f>'[1]ผ01 ย7.3 แผนความเข้มแข็ง'!H13</f>
        <v>50000</v>
      </c>
      <c r="L35" s="353">
        <f>'[1]ผ01 ย7.3 แผนความเข้มแข็ง'!I15</f>
        <v>1</v>
      </c>
      <c r="M35" s="353">
        <f>'[1]ผ01 ย7.3 แผนความเข้มแข็ง'!I13</f>
        <v>50000</v>
      </c>
      <c r="N35" s="347">
        <f t="shared" si="8"/>
        <v>5</v>
      </c>
      <c r="O35" s="346">
        <f t="shared" si="8"/>
        <v>250000</v>
      </c>
    </row>
    <row r="36" spans="1:15" s="335" customFormat="1" x14ac:dyDescent="0.25">
      <c r="A36" s="666" t="s">
        <v>675</v>
      </c>
      <c r="B36" s="666"/>
      <c r="C36" s="666"/>
      <c r="D36" s="345">
        <f t="shared" ref="D36:O36" si="9">SUM(D33:D35)</f>
        <v>20</v>
      </c>
      <c r="E36" s="345">
        <f t="shared" si="9"/>
        <v>3090000</v>
      </c>
      <c r="F36" s="345">
        <f t="shared" si="9"/>
        <v>18</v>
      </c>
      <c r="G36" s="345">
        <f t="shared" si="9"/>
        <v>5200000</v>
      </c>
      <c r="H36" s="345">
        <f t="shared" si="9"/>
        <v>17</v>
      </c>
      <c r="I36" s="345">
        <f t="shared" si="9"/>
        <v>5350000</v>
      </c>
      <c r="J36" s="345">
        <f t="shared" si="9"/>
        <v>16</v>
      </c>
      <c r="K36" s="345">
        <f t="shared" si="9"/>
        <v>2950000</v>
      </c>
      <c r="L36" s="345">
        <f t="shared" si="9"/>
        <v>16</v>
      </c>
      <c r="M36" s="345">
        <f t="shared" si="9"/>
        <v>2950000</v>
      </c>
      <c r="N36" s="345">
        <f t="shared" si="9"/>
        <v>87</v>
      </c>
      <c r="O36" s="345">
        <f t="shared" si="9"/>
        <v>19540000</v>
      </c>
    </row>
    <row r="37" spans="1:15" x14ac:dyDescent="0.65">
      <c r="A37" s="342">
        <f>A32+1</f>
        <v>8</v>
      </c>
      <c r="B37" s="362" t="s">
        <v>678</v>
      </c>
      <c r="C37" s="356"/>
      <c r="D37" s="346"/>
      <c r="E37" s="346"/>
      <c r="F37" s="348"/>
      <c r="G37" s="346"/>
      <c r="H37" s="348"/>
      <c r="I37" s="346"/>
      <c r="J37" s="348"/>
      <c r="K37" s="346"/>
      <c r="L37" s="353"/>
      <c r="M37" s="353"/>
      <c r="N37" s="347"/>
      <c r="O37" s="346"/>
    </row>
    <row r="38" spans="1:15" x14ac:dyDescent="0.65">
      <c r="A38" s="342"/>
      <c r="B38" s="341">
        <v>8.1</v>
      </c>
      <c r="C38" s="359" t="s">
        <v>384</v>
      </c>
      <c r="D38" s="346">
        <f>'[1]ผ01 ย8.1 แผนสาธาร'!E21</f>
        <v>7</v>
      </c>
      <c r="E38" s="346">
        <f>'[1]ผ01 ย8.1 แผนสาธาร'!E19</f>
        <v>585000</v>
      </c>
      <c r="F38" s="346">
        <f>'[1]ผ01 ย8.1 แผนสาธาร'!F21</f>
        <v>6</v>
      </c>
      <c r="G38" s="346">
        <f>'[1]ผ01 ย8.1 แผนสาธาร'!F19</f>
        <v>480000</v>
      </c>
      <c r="H38" s="346">
        <f>'[1]ผ01 ย8.1 แผนสาธาร'!G21</f>
        <v>6</v>
      </c>
      <c r="I38" s="346">
        <f>'[1]ผ01 ย8.1 แผนสาธาร'!G19</f>
        <v>480000</v>
      </c>
      <c r="J38" s="346">
        <f>'[1]ผ01 ย8.1 แผนสาธาร'!H21</f>
        <v>6</v>
      </c>
      <c r="K38" s="346">
        <f>'[1]ผ01 ย8.1 แผนสาธาร'!H19</f>
        <v>480000</v>
      </c>
      <c r="L38" s="353">
        <f>'[1]ผ01 ย8.1 แผนสาธาร'!I21</f>
        <v>6</v>
      </c>
      <c r="M38" s="353">
        <f>'[1]ผ01 ย8.1 แผนสาธาร'!I19</f>
        <v>480000</v>
      </c>
      <c r="N38" s="347">
        <f>D38+F38+H38+J38+L38</f>
        <v>31</v>
      </c>
      <c r="O38" s="346">
        <f>E38+G38+I38+K38+M38</f>
        <v>2505000</v>
      </c>
    </row>
    <row r="39" spans="1:15" x14ac:dyDescent="0.65">
      <c r="A39" s="342"/>
      <c r="B39" s="341">
        <v>8.1999999999999993</v>
      </c>
      <c r="C39" s="359" t="s">
        <v>126</v>
      </c>
      <c r="D39" s="346">
        <f>'[1]ผ01 ย8.2 งบกลาง'!E15</f>
        <v>1</v>
      </c>
      <c r="E39" s="346">
        <f>'[1]ผ01 ย8.2 งบกลาง'!E13</f>
        <v>220000</v>
      </c>
      <c r="F39" s="346">
        <f>'[1]ผ01 ย8.2 งบกลาง'!F15</f>
        <v>1</v>
      </c>
      <c r="G39" s="346">
        <f>'[1]ผ01 ย8.2 งบกลาง'!F13</f>
        <v>230000</v>
      </c>
      <c r="H39" s="346">
        <f>'[1]ผ01 ย8.2 งบกลาง'!G15</f>
        <v>1</v>
      </c>
      <c r="I39" s="346">
        <f>'[1]ผ01 ย8.2 งบกลาง'!G13</f>
        <v>240000</v>
      </c>
      <c r="J39" s="346">
        <f>'[1]ผ01 ย8.2 งบกลาง'!H15</f>
        <v>1</v>
      </c>
      <c r="K39" s="346">
        <f>'[1]ผ01 ย8.2 งบกลาง'!H13</f>
        <v>250000</v>
      </c>
      <c r="L39" s="353">
        <f>'[1]ผ01 ย8.2 งบกลาง'!I15</f>
        <v>1</v>
      </c>
      <c r="M39" s="353">
        <f>'[1]ผ01 ย8.2 งบกลาง'!I13</f>
        <v>260000</v>
      </c>
      <c r="N39" s="347">
        <f>D39+F39+H39+J39+L39</f>
        <v>5</v>
      </c>
      <c r="O39" s="346">
        <f>E39+G39+I39+K39+M39</f>
        <v>1200000</v>
      </c>
    </row>
    <row r="40" spans="1:15" s="335" customFormat="1" x14ac:dyDescent="0.25">
      <c r="A40" s="666" t="s">
        <v>675</v>
      </c>
      <c r="B40" s="666"/>
      <c r="C40" s="666"/>
      <c r="D40" s="345">
        <f t="shared" ref="D40:O40" si="10">SUM(D38:D39)</f>
        <v>8</v>
      </c>
      <c r="E40" s="345">
        <f t="shared" si="10"/>
        <v>805000</v>
      </c>
      <c r="F40" s="345">
        <f t="shared" si="10"/>
        <v>7</v>
      </c>
      <c r="G40" s="345">
        <f t="shared" si="10"/>
        <v>710000</v>
      </c>
      <c r="H40" s="345">
        <f t="shared" si="10"/>
        <v>7</v>
      </c>
      <c r="I40" s="345">
        <f t="shared" si="10"/>
        <v>720000</v>
      </c>
      <c r="J40" s="345">
        <f t="shared" si="10"/>
        <v>7</v>
      </c>
      <c r="K40" s="345">
        <f t="shared" si="10"/>
        <v>730000</v>
      </c>
      <c r="L40" s="345">
        <f t="shared" si="10"/>
        <v>7</v>
      </c>
      <c r="M40" s="345">
        <f t="shared" si="10"/>
        <v>740000</v>
      </c>
      <c r="N40" s="345">
        <f t="shared" si="10"/>
        <v>36</v>
      </c>
      <c r="O40" s="345">
        <f t="shared" si="10"/>
        <v>3705000</v>
      </c>
    </row>
    <row r="41" spans="1:15" x14ac:dyDescent="0.65">
      <c r="A41" s="358">
        <f>A37+1</f>
        <v>9</v>
      </c>
      <c r="B41" s="361" t="s">
        <v>677</v>
      </c>
      <c r="C41" s="360"/>
      <c r="D41" s="354"/>
      <c r="E41" s="354"/>
      <c r="F41" s="355"/>
      <c r="G41" s="354"/>
      <c r="H41" s="355"/>
      <c r="I41" s="354"/>
      <c r="J41" s="355"/>
      <c r="K41" s="354"/>
      <c r="L41" s="353"/>
      <c r="M41" s="353"/>
      <c r="N41" s="347"/>
      <c r="O41" s="346"/>
    </row>
    <row r="42" spans="1:15" x14ac:dyDescent="0.65">
      <c r="A42" s="342"/>
      <c r="B42" s="341">
        <v>9.1</v>
      </c>
      <c r="C42" s="359" t="s">
        <v>479</v>
      </c>
      <c r="D42" s="346">
        <f>'[1]ผ01 ย9.1 แผนศึกษา'!E15</f>
        <v>1</v>
      </c>
      <c r="E42" s="346">
        <f>'[1]ผ01 ย9.1 แผนศึกษา'!E13</f>
        <v>50000</v>
      </c>
      <c r="F42" s="348">
        <f>'[1]ผ01 ย9.1 แผนศึกษา'!F15</f>
        <v>1</v>
      </c>
      <c r="G42" s="346">
        <f>'[1]ผ01 ย9.1 แผนศึกษา'!F13</f>
        <v>50000</v>
      </c>
      <c r="H42" s="348">
        <f>'[1]ผ01 ย9.1 แผนศึกษา'!G15</f>
        <v>1</v>
      </c>
      <c r="I42" s="346">
        <f>'[1]ผ01 ย9.1 แผนศึกษา'!G13</f>
        <v>50000</v>
      </c>
      <c r="J42" s="348">
        <f>'[1]ผ01 ย9.1 แผนศึกษา'!H15</f>
        <v>1</v>
      </c>
      <c r="K42" s="346">
        <f>'[1]ผ01 ย9.1 แผนศึกษา'!H13</f>
        <v>50000</v>
      </c>
      <c r="L42" s="353">
        <f>'[1]ผ01 ย9.1 แผนศึกษา'!I15</f>
        <v>1</v>
      </c>
      <c r="M42" s="353">
        <f>'[1]ผ01 ย9.1 แผนศึกษา'!I13</f>
        <v>50000</v>
      </c>
      <c r="N42" s="347">
        <f t="shared" ref="N42:O45" si="11">D42+F42+H42+J42+L42</f>
        <v>5</v>
      </c>
      <c r="O42" s="346">
        <f t="shared" si="11"/>
        <v>250000</v>
      </c>
    </row>
    <row r="43" spans="1:15" x14ac:dyDescent="0.65">
      <c r="A43" s="342"/>
      <c r="B43" s="341">
        <v>9.1999999999999993</v>
      </c>
      <c r="C43" s="359" t="s">
        <v>384</v>
      </c>
      <c r="D43" s="346">
        <f>'[1]ผ01 ย9.2 แผนสาธา'!E16</f>
        <v>2</v>
      </c>
      <c r="E43" s="346">
        <f>'[1]ผ01 ย9.2 แผนสาธา'!E14</f>
        <v>190000</v>
      </c>
      <c r="F43" s="348">
        <f>'[1]ผ01 ย9.2 แผนสาธา'!F16</f>
        <v>2</v>
      </c>
      <c r="G43" s="346">
        <f>'[1]ผ01 ย9.2 แผนสาธา'!F14</f>
        <v>190000</v>
      </c>
      <c r="H43" s="348">
        <f>'[1]ผ01 ย9.2 แผนสาธา'!G16</f>
        <v>2</v>
      </c>
      <c r="I43" s="346">
        <f>'[1]ผ01 ย9.2 แผนสาธา'!G14</f>
        <v>190000</v>
      </c>
      <c r="J43" s="348">
        <f>'[1]ผ01 ย9.2 แผนสาธา'!H16</f>
        <v>2</v>
      </c>
      <c r="K43" s="346">
        <f>'[1]ผ01 ย9.2 แผนสาธา'!H14</f>
        <v>190000</v>
      </c>
      <c r="L43" s="353">
        <f>'[1]ผ01 ย9.2 แผนสาธา'!I16</f>
        <v>2</v>
      </c>
      <c r="M43" s="353">
        <f>'[1]ผ01 ย9.2 แผนสาธา'!I14</f>
        <v>190000</v>
      </c>
      <c r="N43" s="347">
        <f t="shared" si="11"/>
        <v>10</v>
      </c>
      <c r="O43" s="346">
        <f t="shared" si="11"/>
        <v>950000</v>
      </c>
    </row>
    <row r="44" spans="1:15" x14ac:dyDescent="0.65">
      <c r="A44" s="342"/>
      <c r="B44" s="341">
        <v>9.3000000000000007</v>
      </c>
      <c r="C44" s="359" t="s">
        <v>525</v>
      </c>
      <c r="D44" s="346">
        <f>'[1]ผ01 ย9.3 แผนเข้มแข็ง'!F24</f>
        <v>10</v>
      </c>
      <c r="E44" s="346">
        <f>'[1]ผ01 ย9.3 แผนเข้มแข็ง'!F22</f>
        <v>2140000</v>
      </c>
      <c r="F44" s="348">
        <f>'[1]ผ01 ย9.3 แผนเข้มแข็ง'!G24</f>
        <v>10</v>
      </c>
      <c r="G44" s="346">
        <f>'[1]ผ01 ย9.3 แผนเข้มแข็ง'!G22</f>
        <v>2140000</v>
      </c>
      <c r="H44" s="348">
        <f>'[1]ผ01 ย9.3 แผนเข้มแข็ง'!H24</f>
        <v>10</v>
      </c>
      <c r="I44" s="346">
        <f>'[1]ผ01 ย9.3 แผนเข้มแข็ง'!H22</f>
        <v>2140000</v>
      </c>
      <c r="J44" s="348">
        <f>'[1]ผ01 ย9.3 แผนเข้มแข็ง'!I24</f>
        <v>10</v>
      </c>
      <c r="K44" s="346">
        <f>'[1]ผ01 ย9.3 แผนเข้มแข็ง'!I22</f>
        <v>2140000</v>
      </c>
      <c r="L44" s="353">
        <f>'[1]ผ01 ย9.3 แผนเข้มแข็ง'!J24</f>
        <v>10</v>
      </c>
      <c r="M44" s="353">
        <f>'[1]ผ01 ย9.3 แผนเข้มแข็ง'!J22</f>
        <v>2140000</v>
      </c>
      <c r="N44" s="347">
        <f t="shared" si="11"/>
        <v>50</v>
      </c>
      <c r="O44" s="346">
        <f t="shared" si="11"/>
        <v>10700000</v>
      </c>
    </row>
    <row r="45" spans="1:15" x14ac:dyDescent="0.65">
      <c r="A45" s="342"/>
      <c r="B45" s="341">
        <v>9.4</v>
      </c>
      <c r="C45" s="359" t="s">
        <v>126</v>
      </c>
      <c r="D45" s="346">
        <f>'[1]ผ01 ย9.4 แผนงบกลาง'!E17</f>
        <v>3</v>
      </c>
      <c r="E45" s="346">
        <f>'[1]ผ01 ย9.4 แผนงบกลาง'!E15</f>
        <v>11506000</v>
      </c>
      <c r="F45" s="348">
        <f>'[1]ผ01 ย9.4 แผนงบกลาง'!F17</f>
        <v>3</v>
      </c>
      <c r="G45" s="346">
        <f>'[1]ผ01 ย9.4 แผนงบกลาง'!F15</f>
        <v>12406000</v>
      </c>
      <c r="H45" s="348">
        <f>'[1]ผ01 ย9.4 แผนงบกลาง'!G17</f>
        <v>3</v>
      </c>
      <c r="I45" s="346">
        <f>'[1]ผ01 ย9.4 แผนงบกลาง'!G15</f>
        <v>13006000</v>
      </c>
      <c r="J45" s="348">
        <f>'[1]ผ01 ย9.4 แผนงบกลาง'!H17</f>
        <v>3</v>
      </c>
      <c r="K45" s="346">
        <f>'[1]ผ01 ย9.4 แผนงบกลาง'!H15</f>
        <v>13606000</v>
      </c>
      <c r="L45" s="353">
        <f>'[1]ผ01 ย9.4 แผนงบกลาง'!I17</f>
        <v>3</v>
      </c>
      <c r="M45" s="353">
        <f>'[1]ผ01 ย9.4 แผนงบกลาง'!I15</f>
        <v>14206000</v>
      </c>
      <c r="N45" s="347">
        <f t="shared" si="11"/>
        <v>15</v>
      </c>
      <c r="O45" s="346">
        <f t="shared" si="11"/>
        <v>64730000</v>
      </c>
    </row>
    <row r="46" spans="1:15" s="335" customFormat="1" x14ac:dyDescent="0.25">
      <c r="A46" s="666" t="s">
        <v>675</v>
      </c>
      <c r="B46" s="666"/>
      <c r="C46" s="666"/>
      <c r="D46" s="345">
        <f t="shared" ref="D46:O46" si="12">SUM(D42:D45)</f>
        <v>16</v>
      </c>
      <c r="E46" s="345">
        <f t="shared" si="12"/>
        <v>13886000</v>
      </c>
      <c r="F46" s="345">
        <f t="shared" si="12"/>
        <v>16</v>
      </c>
      <c r="G46" s="345">
        <f t="shared" si="12"/>
        <v>14786000</v>
      </c>
      <c r="H46" s="345">
        <f t="shared" si="12"/>
        <v>16</v>
      </c>
      <c r="I46" s="345">
        <f t="shared" si="12"/>
        <v>15386000</v>
      </c>
      <c r="J46" s="345">
        <f t="shared" si="12"/>
        <v>16</v>
      </c>
      <c r="K46" s="345">
        <f t="shared" si="12"/>
        <v>15986000</v>
      </c>
      <c r="L46" s="345">
        <f t="shared" si="12"/>
        <v>16</v>
      </c>
      <c r="M46" s="345">
        <f t="shared" si="12"/>
        <v>16586000</v>
      </c>
      <c r="N46" s="345">
        <f t="shared" si="12"/>
        <v>80</v>
      </c>
      <c r="O46" s="345">
        <f t="shared" si="12"/>
        <v>76630000</v>
      </c>
    </row>
    <row r="47" spans="1:15" x14ac:dyDescent="0.65">
      <c r="A47" s="358">
        <f>A41+1</f>
        <v>10</v>
      </c>
      <c r="B47" s="357" t="s">
        <v>674</v>
      </c>
      <c r="C47" s="356"/>
      <c r="D47" s="354"/>
      <c r="E47" s="354"/>
      <c r="F47" s="355"/>
      <c r="G47" s="354"/>
      <c r="H47" s="355"/>
      <c r="I47" s="354"/>
      <c r="J47" s="355"/>
      <c r="K47" s="354"/>
      <c r="L47" s="353"/>
      <c r="M47" s="353"/>
      <c r="N47" s="347"/>
      <c r="O47" s="346"/>
    </row>
    <row r="48" spans="1:15" x14ac:dyDescent="0.65">
      <c r="A48" s="330"/>
      <c r="B48" s="352">
        <v>10.1</v>
      </c>
      <c r="C48" s="351" t="s">
        <v>525</v>
      </c>
      <c r="D48" s="346">
        <f>'[1]ผ01 ย10.1 แผนเข้มแข็ง'!E16</f>
        <v>1</v>
      </c>
      <c r="E48" s="348">
        <f>'[1]ผ01 ย10.1 แผนเข้มแข็ง'!E14</f>
        <v>100000</v>
      </c>
      <c r="F48" s="346">
        <f>'[1]ผ01 ย10.1 แผนเข้มแข็ง'!F16</f>
        <v>1</v>
      </c>
      <c r="G48" s="348">
        <f>'[1]ผ01 ย10.1 แผนเข้มแข็ง'!F14</f>
        <v>100000</v>
      </c>
      <c r="H48" s="346">
        <f>'[1]ผ01 ย10.1 แผนเข้มแข็ง'!G16</f>
        <v>1</v>
      </c>
      <c r="I48" s="348">
        <f>'[1]ผ01 ย10.1 แผนเข้มแข็ง'!G14</f>
        <v>100000</v>
      </c>
      <c r="J48" s="346">
        <f>'[1]ผ01 ย10.1 แผนเข้มแข็ง'!H16</f>
        <v>1</v>
      </c>
      <c r="K48" s="348">
        <f>'[1]ผ01 ย10.1 แผนเข้มแข็ง'!H14</f>
        <v>100000</v>
      </c>
      <c r="L48" s="347">
        <f>'[1]ผ01 ย10.1 แผนเข้มแข็ง'!I16</f>
        <v>2</v>
      </c>
      <c r="M48" s="347">
        <f>'[1]ผ01 ย10.1 แผนเข้มแข็ง'!I14</f>
        <v>600000</v>
      </c>
      <c r="N48" s="347">
        <f>D48+F48+H48+J48+L48</f>
        <v>6</v>
      </c>
      <c r="O48" s="346">
        <f>E48+G48+I48+K48+M48</f>
        <v>1000000</v>
      </c>
    </row>
    <row r="49" spans="1:18" x14ac:dyDescent="0.65">
      <c r="A49" s="330"/>
      <c r="B49" s="350">
        <v>10.199999999999999</v>
      </c>
      <c r="C49" s="349" t="s">
        <v>158</v>
      </c>
      <c r="D49" s="346">
        <f>'[1]ผ01 ย10.2 แผนเกษตร'!E16</f>
        <v>2</v>
      </c>
      <c r="E49" s="348">
        <f>'[1]ผ01 ย10.2 แผนเกษตร'!E14</f>
        <v>170000</v>
      </c>
      <c r="F49" s="346">
        <f>'[1]ผ01 ย10.2 แผนเกษตร'!F16</f>
        <v>2</v>
      </c>
      <c r="G49" s="348">
        <f>'[1]ผ01 ย10.2 แผนเกษตร'!F14</f>
        <v>170000</v>
      </c>
      <c r="H49" s="346">
        <f>'[1]ผ01 ย10.2 แผนเกษตร'!G16</f>
        <v>2</v>
      </c>
      <c r="I49" s="348">
        <f>'[1]ผ01 ย10.2 แผนเกษตร'!G14</f>
        <v>170000</v>
      </c>
      <c r="J49" s="346">
        <f>'[1]ผ01 ย10.2 แผนเกษตร'!H16</f>
        <v>2</v>
      </c>
      <c r="K49" s="348">
        <f>'[1]ผ01 ย10.2 แผนเกษตร'!H14</f>
        <v>170000</v>
      </c>
      <c r="L49" s="347">
        <f>'[1]ผ01 ย10.2 แผนเกษตร'!I16</f>
        <v>2</v>
      </c>
      <c r="M49" s="347">
        <f>'[1]ผ01 ย10.2 แผนเกษตร'!I14</f>
        <v>170000</v>
      </c>
      <c r="N49" s="347">
        <f>D49+F49+H49+J49+L49</f>
        <v>10</v>
      </c>
      <c r="O49" s="346">
        <f>E49+G49+I49+K49+M49</f>
        <v>850000</v>
      </c>
    </row>
    <row r="50" spans="1:18" s="335" customFormat="1" x14ac:dyDescent="0.25">
      <c r="A50" s="666" t="s">
        <v>675</v>
      </c>
      <c r="B50" s="666"/>
      <c r="C50" s="666"/>
      <c r="D50" s="345">
        <f t="shared" ref="D50:O50" si="13">SUM(D48:D49)</f>
        <v>3</v>
      </c>
      <c r="E50" s="345">
        <f t="shared" si="13"/>
        <v>270000</v>
      </c>
      <c r="F50" s="345">
        <f t="shared" si="13"/>
        <v>3</v>
      </c>
      <c r="G50" s="345">
        <f t="shared" si="13"/>
        <v>270000</v>
      </c>
      <c r="H50" s="345">
        <f t="shared" si="13"/>
        <v>3</v>
      </c>
      <c r="I50" s="345">
        <f t="shared" si="13"/>
        <v>270000</v>
      </c>
      <c r="J50" s="345">
        <f t="shared" si="13"/>
        <v>3</v>
      </c>
      <c r="K50" s="345">
        <f t="shared" si="13"/>
        <v>270000</v>
      </c>
      <c r="L50" s="345">
        <f t="shared" si="13"/>
        <v>4</v>
      </c>
      <c r="M50" s="345">
        <f t="shared" si="13"/>
        <v>770000</v>
      </c>
      <c r="N50" s="345">
        <f t="shared" si="13"/>
        <v>16</v>
      </c>
      <c r="O50" s="345">
        <f t="shared" si="13"/>
        <v>1850000</v>
      </c>
    </row>
    <row r="51" spans="1:18" s="335" customFormat="1" x14ac:dyDescent="0.25">
      <c r="A51" s="666" t="s">
        <v>695</v>
      </c>
      <c r="B51" s="679"/>
      <c r="C51" s="679"/>
      <c r="D51" s="345">
        <f>D50+D46+D40+D36+D31+D28+D18+D15+D11</f>
        <v>124</v>
      </c>
      <c r="E51" s="345">
        <f>E50+E46+E40+E36+E31+E28+E18+E15+E11</f>
        <v>36413446</v>
      </c>
      <c r="F51" s="344">
        <f>F50+F46+F40+F36+F31+F28+F18+F15+F11+F22</f>
        <v>107</v>
      </c>
      <c r="G51" s="344">
        <f>G50+G46+G40+G36+G31+G28+G18+G15+G11+G22</f>
        <v>35056164</v>
      </c>
      <c r="H51" s="344">
        <f>H50+H46+H40+H36+H31+H28+H18+H15+H11+H22</f>
        <v>107</v>
      </c>
      <c r="I51" s="344">
        <f>I50+I46+I40+I36+I31+I28+I18+I15+I11+I22</f>
        <v>36000626</v>
      </c>
      <c r="J51" s="344">
        <f>J50+J46+J40+J36+J31+J28+J18+J15+J11+J22</f>
        <v>126</v>
      </c>
      <c r="K51" s="344">
        <f>K50+K46+K40+K36+K31+K28+K18+K15+K1+K241</f>
        <v>75551526</v>
      </c>
      <c r="L51" s="344">
        <f>L50+L46+L40+L36+L31+L28+L18+L15+L11+L22</f>
        <v>118</v>
      </c>
      <c r="M51" s="344">
        <f>M50+M46+M40+M36+M31+M28+M18+M15+M11+M22</f>
        <v>56262726</v>
      </c>
      <c r="N51" s="344">
        <f>N50+N46+N40+N36+N31+N28+N18+N15+N11+N22</f>
        <v>587</v>
      </c>
      <c r="O51" s="344">
        <f>O50+O46+O40+O36+O31+O28+O18+O15+O11+O22</f>
        <v>242134488</v>
      </c>
      <c r="Q51" s="676" t="s">
        <v>694</v>
      </c>
      <c r="R51" s="676"/>
    </row>
    <row r="55" spans="1:18" x14ac:dyDescent="0.65">
      <c r="C55" s="343" t="s">
        <v>636</v>
      </c>
    </row>
    <row r="56" spans="1:18" x14ac:dyDescent="0.65">
      <c r="A56" s="342">
        <f>A52+1</f>
        <v>1</v>
      </c>
      <c r="B56" s="190" t="s">
        <v>687</v>
      </c>
      <c r="D56" s="339">
        <f>'[1]ผ02_1 ย3.1 แผนเคหะ เกินศักยภาพ '!E25</f>
        <v>0</v>
      </c>
      <c r="E56" s="191">
        <f>'[1]ผ02_1 ย3.1 แผนเคหะ เกินศักยภาพ '!E24</f>
        <v>0</v>
      </c>
      <c r="F56" s="339">
        <f>'[1]ผ02_1 ย3.1 แผนเคหะ เกินศักยภาพ '!F25</f>
        <v>0</v>
      </c>
      <c r="G56" s="191">
        <f>'[1]ผ02_1 ย3.1 แผนเคหะ เกินศักยภาพ '!F24</f>
        <v>0</v>
      </c>
      <c r="H56" s="339">
        <f>'[1]ผ02_1 ย3.1 แผนเคหะ เกินศักยภาพ '!G25</f>
        <v>1</v>
      </c>
      <c r="I56" s="191">
        <f>'[1]ผ02_1 ย3.1 แผนเคหะ เกินศักยภาพ '!G24</f>
        <v>1183900</v>
      </c>
      <c r="J56" s="339">
        <f>'[1]ผ02_1 ย3.1 แผนเคหะ เกินศักยภาพ '!H25</f>
        <v>7</v>
      </c>
      <c r="K56" s="191">
        <f>'[1]ผ02_1 ย3.1 แผนเคหะ เกินศักยภาพ '!H24</f>
        <v>35343000</v>
      </c>
      <c r="L56" s="191">
        <f>'[1]ผ02_1 ย3.1 แผนเคหะ เกินศักยภาพ '!I25</f>
        <v>3</v>
      </c>
      <c r="M56" s="191">
        <f>'[1]ผ02_1 ย3.1 แผนเคหะ เกินศักยภาพ '!I24</f>
        <v>13980000</v>
      </c>
    </row>
    <row r="57" spans="1:18" x14ac:dyDescent="0.65">
      <c r="A57" s="342"/>
      <c r="B57" s="341">
        <v>3.1</v>
      </c>
      <c r="C57" s="340" t="s">
        <v>125</v>
      </c>
    </row>
  </sheetData>
  <mergeCells count="23">
    <mergeCell ref="B23:C23"/>
    <mergeCell ref="A22:C22"/>
    <mergeCell ref="A51:C51"/>
    <mergeCell ref="Q51:R51"/>
    <mergeCell ref="A28:C28"/>
    <mergeCell ref="A31:C31"/>
    <mergeCell ref="A36:C36"/>
    <mergeCell ref="A40:C40"/>
    <mergeCell ref="A46:C46"/>
    <mergeCell ref="A50:C50"/>
    <mergeCell ref="B1:C1"/>
    <mergeCell ref="A5:A6"/>
    <mergeCell ref="B5:C6"/>
    <mergeCell ref="D5:E5"/>
    <mergeCell ref="Q22:S22"/>
    <mergeCell ref="A18:C18"/>
    <mergeCell ref="A11:C11"/>
    <mergeCell ref="J5:K5"/>
    <mergeCell ref="L5:M5"/>
    <mergeCell ref="N5:O5"/>
    <mergeCell ref="A15:C15"/>
    <mergeCell ref="F5:G5"/>
    <mergeCell ref="H5:I5"/>
  </mergeCells>
  <printOptions horizontalCentered="1"/>
  <pageMargins left="0.31496062992125984" right="0.31496062992125984" top="0.39370078740157483" bottom="0.47244094488188981" header="0.19685039370078741" footer="0.23622047244094491"/>
  <pageSetup paperSize="9" scale="78" firstPageNumber="70" orientation="landscape" useFirstPageNumber="1" horizontalDpi="4294967293" r:id="rId1"/>
  <headerFooter alignWithMargins="0">
    <oddFooter>&amp;R&amp;"Arial,ตัวหนา"&amp;18&amp;P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workbookViewId="0">
      <selection activeCell="J1" sqref="J1"/>
    </sheetView>
  </sheetViews>
  <sheetFormatPr defaultRowHeight="13.2" x14ac:dyDescent="0.25"/>
  <cols>
    <col min="2" max="2" width="24.88671875" customWidth="1"/>
    <col min="5" max="5" width="16.5546875" customWidth="1"/>
    <col min="10" max="10" width="9.109375" bestFit="1" customWidth="1"/>
  </cols>
  <sheetData>
    <row r="1" spans="1:32" s="1" customFormat="1" ht="409.6" x14ac:dyDescent="0.65">
      <c r="A1" s="12">
        <v>3</v>
      </c>
      <c r="B1" s="48" t="s">
        <v>786</v>
      </c>
      <c r="C1" s="40" t="s">
        <v>94</v>
      </c>
      <c r="D1" s="48" t="s">
        <v>74</v>
      </c>
      <c r="E1" s="48" t="s">
        <v>93</v>
      </c>
      <c r="F1" s="53" t="s">
        <v>5</v>
      </c>
      <c r="G1" s="53" t="s">
        <v>5</v>
      </c>
      <c r="H1" s="53" t="s">
        <v>5</v>
      </c>
      <c r="I1" s="53" t="s">
        <v>5</v>
      </c>
      <c r="J1" s="482">
        <v>100000</v>
      </c>
      <c r="K1" s="28" t="s">
        <v>72</v>
      </c>
      <c r="L1" s="54" t="s">
        <v>55</v>
      </c>
      <c r="M1" s="397" t="s">
        <v>17</v>
      </c>
      <c r="N1" s="48" t="s">
        <v>95</v>
      </c>
      <c r="O1" s="397"/>
      <c r="P1" s="48"/>
      <c r="Q1" s="40" t="s">
        <v>2</v>
      </c>
      <c r="R1" s="48"/>
      <c r="S1" s="44">
        <v>3</v>
      </c>
      <c r="T1" s="48"/>
      <c r="U1" s="48"/>
      <c r="V1" s="47" t="s">
        <v>66</v>
      </c>
      <c r="W1" s="46"/>
      <c r="X1" s="45" t="s">
        <v>81</v>
      </c>
      <c r="Y1" s="45"/>
      <c r="Z1" s="43">
        <v>1.1000000000000001</v>
      </c>
      <c r="AA1" s="44"/>
      <c r="AB1" s="44" t="s">
        <v>70</v>
      </c>
      <c r="AC1" s="40">
        <v>4</v>
      </c>
      <c r="AD1" s="40" t="s">
        <v>53</v>
      </c>
      <c r="AE1" s="43">
        <v>58</v>
      </c>
      <c r="AF1" s="23"/>
    </row>
    <row r="2" spans="1:32" s="1" customFormat="1" ht="409.6" x14ac:dyDescent="0.65">
      <c r="A2" s="12">
        <v>4</v>
      </c>
      <c r="B2" s="14" t="s">
        <v>787</v>
      </c>
      <c r="C2" s="397" t="s">
        <v>67</v>
      </c>
      <c r="D2" s="14" t="s">
        <v>74</v>
      </c>
      <c r="E2" s="16" t="s">
        <v>91</v>
      </c>
      <c r="F2" s="13" t="s">
        <v>5</v>
      </c>
      <c r="G2" s="53" t="s">
        <v>5</v>
      </c>
      <c r="H2" s="13" t="s">
        <v>5</v>
      </c>
      <c r="I2" s="13" t="s">
        <v>5</v>
      </c>
      <c r="J2" s="133">
        <v>200000</v>
      </c>
      <c r="K2" s="28" t="s">
        <v>72</v>
      </c>
      <c r="L2" s="52" t="s">
        <v>55</v>
      </c>
      <c r="M2" s="397" t="s">
        <v>17</v>
      </c>
      <c r="N2" s="14" t="s">
        <v>92</v>
      </c>
      <c r="O2" s="397"/>
      <c r="P2" s="13"/>
      <c r="Q2" s="51" t="s">
        <v>90</v>
      </c>
      <c r="R2" s="397" t="s">
        <v>1</v>
      </c>
      <c r="S2" s="12">
        <v>5</v>
      </c>
      <c r="T2" s="24"/>
      <c r="U2" s="13"/>
      <c r="V2" s="50" t="s">
        <v>2</v>
      </c>
      <c r="W2" s="50"/>
      <c r="AA2" s="12">
        <v>2562</v>
      </c>
      <c r="AB2" s="12" t="s">
        <v>70</v>
      </c>
      <c r="AC2" s="12">
        <v>4</v>
      </c>
      <c r="AD2" s="12" t="s">
        <v>89</v>
      </c>
    </row>
    <row r="3" spans="1:32" s="1" customFormat="1" ht="409.6" x14ac:dyDescent="0.65">
      <c r="A3" s="12">
        <v>6</v>
      </c>
      <c r="B3" s="48" t="s">
        <v>788</v>
      </c>
      <c r="C3" s="40" t="s">
        <v>87</v>
      </c>
      <c r="D3" s="14" t="s">
        <v>74</v>
      </c>
      <c r="E3" s="16" t="s">
        <v>82</v>
      </c>
      <c r="F3" s="13" t="s">
        <v>5</v>
      </c>
      <c r="G3" s="13" t="s">
        <v>5</v>
      </c>
      <c r="H3" s="13" t="s">
        <v>5</v>
      </c>
      <c r="I3" s="13" t="s">
        <v>5</v>
      </c>
      <c r="J3" s="133">
        <v>200000</v>
      </c>
      <c r="K3" s="28" t="s">
        <v>72</v>
      </c>
      <c r="L3" s="52" t="s">
        <v>55</v>
      </c>
      <c r="M3" s="397" t="s">
        <v>17</v>
      </c>
      <c r="N3" s="48" t="s">
        <v>88</v>
      </c>
      <c r="O3" s="397"/>
      <c r="P3" s="48"/>
      <c r="Q3" s="40" t="s">
        <v>2</v>
      </c>
      <c r="R3" s="48"/>
      <c r="S3" s="44">
        <v>2</v>
      </c>
      <c r="T3" s="48"/>
      <c r="U3" s="48"/>
      <c r="V3" s="47" t="s">
        <v>66</v>
      </c>
      <c r="W3" s="46"/>
      <c r="X3" s="45" t="s">
        <v>86</v>
      </c>
      <c r="Y3" s="45" t="s">
        <v>85</v>
      </c>
      <c r="Z3" s="43">
        <v>1.1000000000000001</v>
      </c>
      <c r="AA3" s="44"/>
      <c r="AB3" s="44" t="s">
        <v>70</v>
      </c>
      <c r="AC3" s="40">
        <v>5</v>
      </c>
      <c r="AD3" s="40" t="s">
        <v>84</v>
      </c>
      <c r="AE3" s="43">
        <v>64</v>
      </c>
      <c r="AF3" s="23"/>
    </row>
    <row r="4" spans="1:32" s="1" customFormat="1" ht="409.6" x14ac:dyDescent="0.65">
      <c r="A4" s="12">
        <v>7</v>
      </c>
      <c r="B4" s="48" t="s">
        <v>789</v>
      </c>
      <c r="C4" s="40" t="s">
        <v>67</v>
      </c>
      <c r="D4" s="14" t="s">
        <v>74</v>
      </c>
      <c r="E4" s="16" t="s">
        <v>82</v>
      </c>
      <c r="F4" s="13" t="s">
        <v>5</v>
      </c>
      <c r="G4" s="13" t="s">
        <v>5</v>
      </c>
      <c r="H4" s="13" t="s">
        <v>5</v>
      </c>
      <c r="I4" s="13" t="s">
        <v>5</v>
      </c>
      <c r="J4" s="133">
        <v>200000</v>
      </c>
      <c r="K4" s="28" t="s">
        <v>72</v>
      </c>
      <c r="L4" s="52" t="s">
        <v>55</v>
      </c>
      <c r="M4" s="397" t="s">
        <v>17</v>
      </c>
      <c r="N4" s="48" t="s">
        <v>83</v>
      </c>
      <c r="O4" s="397"/>
      <c r="P4" s="48"/>
      <c r="Q4" s="40" t="s">
        <v>2</v>
      </c>
      <c r="R4" s="48"/>
      <c r="S4" s="44">
        <v>4</v>
      </c>
      <c r="T4" s="48"/>
      <c r="U4" s="48"/>
      <c r="V4" s="47" t="s">
        <v>66</v>
      </c>
      <c r="W4" s="46"/>
      <c r="X4" s="45" t="s">
        <v>81</v>
      </c>
      <c r="Y4" s="45"/>
      <c r="Z4" s="43">
        <v>1.1000000000000001</v>
      </c>
      <c r="AA4" s="44"/>
      <c r="AB4" s="44" t="s">
        <v>80</v>
      </c>
      <c r="AC4" s="40">
        <v>5</v>
      </c>
      <c r="AD4" s="40" t="s">
        <v>79</v>
      </c>
      <c r="AE4" s="43">
        <v>72</v>
      </c>
      <c r="AF4" s="23"/>
    </row>
    <row r="5" spans="1:32" s="1" customFormat="1" ht="409.6" x14ac:dyDescent="0.65">
      <c r="A5" s="12">
        <v>8</v>
      </c>
      <c r="B5" s="14" t="s">
        <v>78</v>
      </c>
      <c r="C5" s="397"/>
      <c r="D5" s="14" t="s">
        <v>74</v>
      </c>
      <c r="E5" s="16" t="s">
        <v>73</v>
      </c>
      <c r="F5" s="13" t="s">
        <v>5</v>
      </c>
      <c r="G5" s="13" t="s">
        <v>5</v>
      </c>
      <c r="H5" s="13" t="s">
        <v>5</v>
      </c>
      <c r="I5" s="133">
        <v>200000</v>
      </c>
      <c r="J5" s="13" t="s">
        <v>5</v>
      </c>
      <c r="K5" s="28" t="s">
        <v>72</v>
      </c>
      <c r="L5" s="52" t="s">
        <v>55</v>
      </c>
      <c r="M5" s="397" t="s">
        <v>17</v>
      </c>
      <c r="N5" s="14" t="s">
        <v>78</v>
      </c>
      <c r="O5" s="397"/>
      <c r="P5" s="29"/>
      <c r="Q5" s="51" t="s">
        <v>77</v>
      </c>
      <c r="R5" s="397" t="s">
        <v>1</v>
      </c>
      <c r="S5" s="12">
        <v>7</v>
      </c>
      <c r="T5" s="24"/>
      <c r="U5" s="13"/>
      <c r="V5" s="50" t="s">
        <v>2</v>
      </c>
      <c r="W5" s="50"/>
      <c r="AA5" s="12">
        <v>2564</v>
      </c>
      <c r="AB5" s="12" t="s">
        <v>70</v>
      </c>
      <c r="AC5" s="12">
        <v>7</v>
      </c>
      <c r="AD5" s="12" t="s">
        <v>76</v>
      </c>
    </row>
    <row r="6" spans="1:32" s="1" customFormat="1" ht="409.6" x14ac:dyDescent="0.65">
      <c r="A6" s="12">
        <v>9</v>
      </c>
      <c r="B6" s="14" t="s">
        <v>75</v>
      </c>
      <c r="C6" s="397"/>
      <c r="D6" s="14" t="s">
        <v>74</v>
      </c>
      <c r="E6" s="16" t="s">
        <v>73</v>
      </c>
      <c r="F6" s="13" t="s">
        <v>5</v>
      </c>
      <c r="G6" s="13" t="s">
        <v>5</v>
      </c>
      <c r="H6" s="13" t="s">
        <v>5</v>
      </c>
      <c r="I6" s="133">
        <v>200000</v>
      </c>
      <c r="J6" s="13" t="s">
        <v>5</v>
      </c>
      <c r="K6" s="28" t="s">
        <v>72</v>
      </c>
      <c r="L6" s="52" t="s">
        <v>55</v>
      </c>
      <c r="M6" s="397" t="s">
        <v>17</v>
      </c>
      <c r="N6" s="14" t="s">
        <v>75</v>
      </c>
      <c r="O6" s="397"/>
      <c r="P6" s="29"/>
      <c r="Q6" s="51" t="s">
        <v>71</v>
      </c>
      <c r="R6" s="397" t="s">
        <v>1</v>
      </c>
      <c r="S6" s="12">
        <v>8</v>
      </c>
      <c r="T6" s="24"/>
      <c r="U6" s="13"/>
      <c r="V6" s="50" t="s">
        <v>2</v>
      </c>
      <c r="W6" s="50"/>
      <c r="AA6" s="12">
        <v>2564</v>
      </c>
      <c r="AB6" s="12" t="s">
        <v>70</v>
      </c>
      <c r="AC6" s="12">
        <v>7</v>
      </c>
      <c r="AD6" s="12" t="s">
        <v>69</v>
      </c>
    </row>
    <row r="7" spans="1:32" s="1" customFormat="1" ht="250.8" x14ac:dyDescent="0.65">
      <c r="A7" s="12">
        <v>12</v>
      </c>
      <c r="B7" s="14" t="s">
        <v>63</v>
      </c>
      <c r="C7" s="397"/>
      <c r="D7" s="14" t="s">
        <v>7</v>
      </c>
      <c r="E7" s="16" t="s">
        <v>6</v>
      </c>
      <c r="F7" s="13" t="s">
        <v>5</v>
      </c>
      <c r="G7" s="13" t="s">
        <v>5</v>
      </c>
      <c r="H7" s="13" t="s">
        <v>5</v>
      </c>
      <c r="I7" s="133">
        <v>60000</v>
      </c>
      <c r="J7" s="13" t="s">
        <v>5</v>
      </c>
      <c r="K7" s="15" t="s">
        <v>4</v>
      </c>
      <c r="L7" s="14" t="s">
        <v>3</v>
      </c>
      <c r="M7" s="397" t="s">
        <v>17</v>
      </c>
      <c r="N7" s="14" t="s">
        <v>63</v>
      </c>
      <c r="O7" s="397"/>
      <c r="P7" s="13"/>
      <c r="Q7" s="396" t="s">
        <v>62</v>
      </c>
      <c r="R7" s="397" t="s">
        <v>1</v>
      </c>
      <c r="S7" s="12">
        <v>3</v>
      </c>
      <c r="T7" s="12"/>
      <c r="U7" s="12"/>
      <c r="V7" s="4"/>
      <c r="W7" s="3"/>
      <c r="AA7" s="12">
        <v>2564</v>
      </c>
      <c r="AB7" s="12" t="s">
        <v>0</v>
      </c>
      <c r="AC7" s="12">
        <v>7</v>
      </c>
      <c r="AD7" s="12" t="s">
        <v>61</v>
      </c>
    </row>
    <row r="8" spans="1:32" s="41" customFormat="1" ht="273.60000000000002" x14ac:dyDescent="0.65">
      <c r="A8" s="12">
        <v>13</v>
      </c>
      <c r="B8" s="14" t="s">
        <v>60</v>
      </c>
      <c r="C8" s="397"/>
      <c r="D8" s="14" t="s">
        <v>7</v>
      </c>
      <c r="E8" s="16" t="s">
        <v>59</v>
      </c>
      <c r="F8" s="13" t="s">
        <v>5</v>
      </c>
      <c r="G8" s="13" t="s">
        <v>5</v>
      </c>
      <c r="H8" s="13" t="s">
        <v>5</v>
      </c>
      <c r="I8" s="13" t="s">
        <v>5</v>
      </c>
      <c r="J8" s="483">
        <v>300000</v>
      </c>
      <c r="K8" s="15" t="s">
        <v>4</v>
      </c>
      <c r="L8" s="14" t="s">
        <v>3</v>
      </c>
      <c r="M8" s="397" t="s">
        <v>17</v>
      </c>
      <c r="N8" s="14" t="s">
        <v>60</v>
      </c>
      <c r="O8" s="397"/>
      <c r="P8" s="13"/>
      <c r="Q8" s="396" t="s">
        <v>58</v>
      </c>
      <c r="R8" s="397" t="s">
        <v>1</v>
      </c>
      <c r="S8" s="12">
        <v>4</v>
      </c>
      <c r="T8" s="12"/>
      <c r="U8" s="12"/>
      <c r="V8" s="4"/>
      <c r="W8" s="3"/>
      <c r="X8" s="1"/>
      <c r="Y8" s="1"/>
      <c r="Z8" s="1"/>
      <c r="AA8" s="12">
        <v>2563</v>
      </c>
      <c r="AB8" s="12" t="s">
        <v>0</v>
      </c>
      <c r="AC8" s="42" t="s">
        <v>57</v>
      </c>
      <c r="AD8" s="12" t="s">
        <v>56</v>
      </c>
      <c r="AE8" s="1"/>
      <c r="AF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89"/>
  <sheetViews>
    <sheetView showGridLines="0" zoomScale="90" zoomScaleNormal="90" zoomScaleSheetLayoutView="100" workbookViewId="0">
      <selection activeCell="B30" sqref="B30"/>
    </sheetView>
  </sheetViews>
  <sheetFormatPr defaultColWidth="9.109375" defaultRowHeight="22.8" x14ac:dyDescent="0.65"/>
  <cols>
    <col min="1" max="1" width="5.6640625" style="5" customWidth="1"/>
    <col min="2" max="2" width="26.109375" style="11" customWidth="1"/>
    <col min="3" max="3" width="17.88671875" style="11" customWidth="1"/>
    <col min="4" max="4" width="33.33203125" style="7" customWidth="1"/>
    <col min="5" max="5" width="12.44140625" style="466" bestFit="1" customWidth="1"/>
    <col min="6" max="9" width="11.33203125" style="466" bestFit="1" customWidth="1"/>
    <col min="10" max="10" width="10.6640625" style="8" customWidth="1"/>
    <col min="11" max="12" width="13.44140625" style="7" customWidth="1"/>
    <col min="13" max="13" width="26.109375" style="7" customWidth="1"/>
    <col min="14" max="14" width="25.6640625" style="7" customWidth="1"/>
    <col min="15" max="15" width="18" style="6" customWidth="1"/>
    <col min="16" max="16" width="10.109375" style="8" customWidth="1"/>
    <col min="17" max="17" width="11.6640625" style="7" customWidth="1"/>
    <col min="18" max="18" width="16.109375" style="5" customWidth="1"/>
    <col min="19" max="19" width="4.33203125" style="1" customWidth="1"/>
    <col min="20" max="20" width="9" style="8" customWidth="1"/>
    <col min="21" max="21" width="11.109375" style="2" customWidth="1"/>
    <col min="22" max="22" width="13.44140625" style="9" customWidth="1"/>
    <col min="23" max="23" width="41.88671875" style="1" customWidth="1"/>
    <col min="24" max="24" width="19.44140625" style="2" customWidth="1"/>
    <col min="25" max="25" width="19.5546875" style="2" customWidth="1"/>
    <col min="26" max="26" width="19.6640625" style="2" bestFit="1" customWidth="1"/>
    <col min="27" max="27" width="11.109375" style="2" customWidth="1"/>
    <col min="28" max="28" width="21.109375" style="9" customWidth="1"/>
    <col min="29" max="29" width="4.44140625" style="6" customWidth="1"/>
    <col min="30" max="30" width="19.44140625" style="6" bestFit="1" customWidth="1"/>
    <col min="31" max="31" width="4.44140625" style="6" customWidth="1"/>
    <col min="32" max="32" width="9.109375" style="6"/>
    <col min="33" max="16384" width="9.109375" style="1"/>
  </cols>
  <sheetData>
    <row r="1" spans="1:38" x14ac:dyDescent="0.65">
      <c r="F1" s="467"/>
      <c r="G1" s="468"/>
      <c r="H1" s="468"/>
      <c r="I1" s="469"/>
      <c r="J1" s="6"/>
      <c r="K1" s="5"/>
      <c r="L1" s="75" t="s">
        <v>117</v>
      </c>
      <c r="M1" s="74"/>
      <c r="N1" s="147"/>
      <c r="O1" s="7"/>
      <c r="Q1" s="8"/>
      <c r="S1" s="8"/>
      <c r="T1" s="1"/>
      <c r="W1" s="2"/>
      <c r="Z1" s="1"/>
      <c r="AA1" s="1"/>
      <c r="AB1" s="1"/>
      <c r="AC1" s="1"/>
      <c r="AD1" s="1"/>
      <c r="AE1" s="1"/>
      <c r="AF1" s="1"/>
    </row>
    <row r="2" spans="1:38" s="68" customFormat="1" x14ac:dyDescent="0.65">
      <c r="A2" s="72" t="s">
        <v>118</v>
      </c>
      <c r="B2" s="72"/>
      <c r="C2" s="72"/>
      <c r="D2" s="72"/>
      <c r="E2" s="470"/>
      <c r="F2" s="470"/>
      <c r="G2" s="470"/>
      <c r="H2" s="471"/>
      <c r="I2" s="472"/>
      <c r="J2" s="146"/>
      <c r="K2" s="72"/>
      <c r="L2" s="72"/>
      <c r="M2" s="72"/>
      <c r="N2" s="70"/>
      <c r="O2" s="72"/>
      <c r="P2" s="72"/>
      <c r="Q2" s="72"/>
      <c r="R2" s="72"/>
      <c r="S2" s="105"/>
      <c r="T2" s="72"/>
      <c r="U2" s="69"/>
      <c r="V2" s="72"/>
      <c r="W2" s="69"/>
      <c r="X2" s="69"/>
      <c r="Y2" s="69"/>
      <c r="AB2" s="73" t="s">
        <v>117</v>
      </c>
    </row>
    <row r="3" spans="1:38" s="68" customFormat="1" x14ac:dyDescent="0.65">
      <c r="A3" s="72" t="s">
        <v>771</v>
      </c>
      <c r="B3" s="72"/>
      <c r="C3" s="72"/>
      <c r="D3" s="72"/>
      <c r="E3" s="470"/>
      <c r="F3" s="470"/>
      <c r="G3" s="470"/>
      <c r="H3" s="471"/>
      <c r="I3" s="472"/>
      <c r="J3" s="72"/>
      <c r="K3" s="72"/>
      <c r="L3" s="72"/>
      <c r="M3" s="72"/>
      <c r="N3" s="70"/>
      <c r="O3" s="72"/>
      <c r="P3" s="72"/>
      <c r="Q3" s="72"/>
      <c r="R3" s="72"/>
      <c r="S3" s="105"/>
      <c r="T3" s="72"/>
      <c r="U3" s="69"/>
      <c r="V3" s="72"/>
      <c r="W3" s="69"/>
      <c r="X3" s="69"/>
      <c r="Y3" s="69"/>
    </row>
    <row r="4" spans="1:38" s="68" customFormat="1" x14ac:dyDescent="0.65">
      <c r="A4" s="72" t="s">
        <v>116</v>
      </c>
      <c r="B4" s="72"/>
      <c r="C4" s="72"/>
      <c r="D4" s="72"/>
      <c r="E4" s="470"/>
      <c r="F4" s="470"/>
      <c r="G4" s="470"/>
      <c r="H4" s="471"/>
      <c r="I4" s="472"/>
      <c r="J4" s="72"/>
      <c r="K4" s="72"/>
      <c r="L4" s="72"/>
      <c r="M4" s="72"/>
      <c r="N4" s="70"/>
      <c r="O4" s="72"/>
      <c r="P4" s="72"/>
      <c r="Q4" s="72"/>
      <c r="R4" s="72"/>
      <c r="S4" s="105"/>
      <c r="T4" s="72"/>
      <c r="U4" s="69"/>
      <c r="V4" s="72"/>
      <c r="W4" s="69"/>
      <c r="X4" s="69"/>
      <c r="Y4" s="69"/>
    </row>
    <row r="5" spans="1:38" s="68" customFormat="1" hidden="1" x14ac:dyDescent="0.65">
      <c r="A5" s="70" t="s">
        <v>371</v>
      </c>
      <c r="B5" s="71"/>
      <c r="C5" s="71"/>
      <c r="D5" s="71"/>
      <c r="E5" s="470"/>
      <c r="F5" s="470"/>
      <c r="G5" s="470"/>
      <c r="H5" s="470"/>
      <c r="I5" s="470"/>
      <c r="J5" s="71"/>
      <c r="K5" s="71"/>
      <c r="L5" s="71"/>
      <c r="M5" s="71"/>
      <c r="N5" s="70"/>
      <c r="O5" s="71"/>
      <c r="P5" s="71"/>
      <c r="Q5" s="71"/>
      <c r="R5" s="71"/>
      <c r="V5" s="71"/>
    </row>
    <row r="6" spans="1:38" s="68" customFormat="1" hidden="1" x14ac:dyDescent="0.65">
      <c r="A6" s="70" t="s">
        <v>370</v>
      </c>
      <c r="B6" s="71"/>
      <c r="C6" s="71"/>
      <c r="D6" s="71"/>
      <c r="E6" s="470"/>
      <c r="F6" s="470"/>
      <c r="G6" s="470"/>
      <c r="H6" s="470"/>
      <c r="I6" s="470"/>
      <c r="J6" s="71"/>
      <c r="K6" s="71"/>
      <c r="L6" s="71"/>
      <c r="M6" s="71"/>
      <c r="N6" s="70"/>
      <c r="O6" s="71"/>
      <c r="P6" s="71"/>
      <c r="Q6" s="71"/>
      <c r="R6" s="71"/>
      <c r="V6" s="71"/>
    </row>
    <row r="7" spans="1:38" x14ac:dyDescent="0.65">
      <c r="A7" s="103" t="s">
        <v>369</v>
      </c>
      <c r="B7" s="67"/>
      <c r="C7" s="67"/>
      <c r="D7" s="63"/>
      <c r="E7" s="473"/>
      <c r="F7" s="473"/>
      <c r="G7" s="473"/>
      <c r="H7" s="473"/>
      <c r="I7" s="473"/>
      <c r="J7" s="65"/>
      <c r="K7" s="63"/>
      <c r="L7" s="63"/>
      <c r="M7" s="63"/>
      <c r="N7" s="63"/>
      <c r="P7" s="65"/>
      <c r="Q7" s="63"/>
      <c r="R7" s="103"/>
      <c r="T7" s="65"/>
      <c r="V7" s="64"/>
    </row>
    <row r="8" spans="1:38" x14ac:dyDescent="0.65">
      <c r="A8" s="142">
        <v>3.1</v>
      </c>
      <c r="B8" s="141" t="s">
        <v>125</v>
      </c>
      <c r="C8" s="141"/>
      <c r="D8" s="141"/>
      <c r="E8" s="474"/>
      <c r="F8" s="474"/>
      <c r="G8" s="474"/>
      <c r="H8" s="474"/>
      <c r="I8" s="474"/>
      <c r="J8" s="141"/>
      <c r="K8" s="141"/>
      <c r="L8" s="141"/>
      <c r="M8" s="141"/>
      <c r="N8" s="143"/>
      <c r="P8" s="141"/>
      <c r="Q8" s="6"/>
      <c r="R8" s="142"/>
      <c r="S8" s="141"/>
      <c r="T8" s="141"/>
      <c r="V8" s="144"/>
    </row>
    <row r="9" spans="1:38" s="6" customFormat="1" x14ac:dyDescent="0.65">
      <c r="A9" s="681" t="s">
        <v>111</v>
      </c>
      <c r="B9" s="687" t="s">
        <v>14</v>
      </c>
      <c r="C9" s="687" t="s">
        <v>109</v>
      </c>
      <c r="D9" s="684" t="s">
        <v>785</v>
      </c>
      <c r="E9" s="691" t="s">
        <v>108</v>
      </c>
      <c r="F9" s="692"/>
      <c r="G9" s="692"/>
      <c r="H9" s="692"/>
      <c r="I9" s="693"/>
      <c r="J9" s="688" t="s">
        <v>107</v>
      </c>
      <c r="K9" s="684" t="s">
        <v>106</v>
      </c>
      <c r="L9" s="684" t="s">
        <v>104</v>
      </c>
      <c r="M9" s="694" t="s">
        <v>762</v>
      </c>
      <c r="N9" s="684" t="s">
        <v>104</v>
      </c>
      <c r="O9" s="681" t="s">
        <v>103</v>
      </c>
      <c r="P9" s="688" t="s">
        <v>105</v>
      </c>
      <c r="Q9" s="100"/>
      <c r="R9" s="684" t="s">
        <v>102</v>
      </c>
      <c r="S9" s="83"/>
      <c r="T9" s="83"/>
      <c r="U9" s="138"/>
      <c r="V9" s="687" t="s">
        <v>110</v>
      </c>
      <c r="W9" s="138"/>
      <c r="X9" s="138"/>
      <c r="Y9" s="138"/>
      <c r="Z9" s="681" t="s">
        <v>149</v>
      </c>
      <c r="AA9" s="681" t="s">
        <v>101</v>
      </c>
      <c r="AB9" s="681" t="s">
        <v>100</v>
      </c>
      <c r="AC9" s="681" t="s">
        <v>99</v>
      </c>
      <c r="AD9" s="681" t="s">
        <v>98</v>
      </c>
    </row>
    <row r="10" spans="1:38" s="6" customFormat="1" ht="24" customHeight="1" x14ac:dyDescent="0.65">
      <c r="A10" s="681"/>
      <c r="B10" s="687"/>
      <c r="C10" s="687"/>
      <c r="D10" s="685"/>
      <c r="E10" s="18" t="s">
        <v>772</v>
      </c>
      <c r="F10" s="17" t="s">
        <v>773</v>
      </c>
      <c r="G10" s="17" t="s">
        <v>774</v>
      </c>
      <c r="H10" s="17" t="s">
        <v>775</v>
      </c>
      <c r="I10" s="17" t="s">
        <v>776</v>
      </c>
      <c r="J10" s="689"/>
      <c r="K10" s="685"/>
      <c r="L10" s="685"/>
      <c r="M10" s="694"/>
      <c r="N10" s="685"/>
      <c r="O10" s="681"/>
      <c r="P10" s="689"/>
      <c r="Q10" s="99" t="s">
        <v>124</v>
      </c>
      <c r="R10" s="685"/>
      <c r="S10" s="682" t="s">
        <v>148</v>
      </c>
      <c r="T10" s="682" t="s">
        <v>147</v>
      </c>
      <c r="U10" s="138"/>
      <c r="V10" s="687"/>
      <c r="W10" s="138"/>
      <c r="X10" s="138"/>
      <c r="Y10" s="138"/>
      <c r="Z10" s="681"/>
      <c r="AA10" s="681"/>
      <c r="AB10" s="681"/>
      <c r="AC10" s="681"/>
      <c r="AD10" s="681"/>
    </row>
    <row r="11" spans="1:38" s="6" customFormat="1" x14ac:dyDescent="0.65">
      <c r="A11" s="684"/>
      <c r="B11" s="687"/>
      <c r="C11" s="687"/>
      <c r="D11" s="686"/>
      <c r="E11" s="140" t="s">
        <v>97</v>
      </c>
      <c r="F11" s="139" t="s">
        <v>97</v>
      </c>
      <c r="G11" s="139" t="s">
        <v>97</v>
      </c>
      <c r="H11" s="139" t="s">
        <v>97</v>
      </c>
      <c r="I11" s="139" t="s">
        <v>97</v>
      </c>
      <c r="J11" s="690"/>
      <c r="K11" s="686"/>
      <c r="L11" s="686"/>
      <c r="M11" s="694"/>
      <c r="N11" s="686"/>
      <c r="O11" s="681"/>
      <c r="P11" s="690"/>
      <c r="Q11" s="98"/>
      <c r="R11" s="686"/>
      <c r="S11" s="683"/>
      <c r="T11" s="683"/>
      <c r="U11" s="138"/>
      <c r="V11" s="687"/>
      <c r="W11" s="138"/>
      <c r="X11" s="138"/>
      <c r="Y11" s="138"/>
      <c r="Z11" s="681"/>
      <c r="AA11" s="681"/>
      <c r="AB11" s="681"/>
      <c r="AC11" s="681"/>
      <c r="AD11" s="681"/>
    </row>
    <row r="12" spans="1:38" s="6" customFormat="1" ht="91.2" x14ac:dyDescent="0.65">
      <c r="A12" s="78">
        <v>111</v>
      </c>
      <c r="B12" s="14" t="s">
        <v>228</v>
      </c>
      <c r="C12" s="16" t="s">
        <v>160</v>
      </c>
      <c r="D12" s="16" t="s">
        <v>227</v>
      </c>
      <c r="E12" s="133" t="s">
        <v>5</v>
      </c>
      <c r="F12" s="133">
        <v>400000</v>
      </c>
      <c r="G12" s="475" t="s">
        <v>175</v>
      </c>
      <c r="H12" s="475" t="s">
        <v>175</v>
      </c>
      <c r="I12" s="133" t="s">
        <v>5</v>
      </c>
      <c r="J12" s="15" t="s">
        <v>4</v>
      </c>
      <c r="K12" s="52" t="s">
        <v>55</v>
      </c>
      <c r="L12" s="89" t="s">
        <v>54</v>
      </c>
      <c r="M12" s="89"/>
      <c r="N12" s="117" t="s">
        <v>226</v>
      </c>
      <c r="O12" s="464" t="s">
        <v>1</v>
      </c>
      <c r="P12" s="116"/>
      <c r="Q12" s="119" t="s">
        <v>225</v>
      </c>
      <c r="R12" s="12">
        <v>6</v>
      </c>
      <c r="S12" s="13"/>
      <c r="T12" s="13"/>
      <c r="U12" s="3"/>
      <c r="V12" s="464"/>
      <c r="W12" s="56"/>
      <c r="Z12" s="12"/>
      <c r="AA12" s="12">
        <v>2562</v>
      </c>
      <c r="AB12" s="464" t="s">
        <v>161</v>
      </c>
      <c r="AC12" s="12">
        <v>1</v>
      </c>
      <c r="AD12" s="12" t="s">
        <v>122</v>
      </c>
      <c r="AG12" s="1"/>
      <c r="AH12" s="1"/>
      <c r="AI12" s="1"/>
      <c r="AJ12" s="1"/>
      <c r="AK12" s="1"/>
      <c r="AL12" s="1"/>
    </row>
    <row r="13" spans="1:38" s="6" customFormat="1" ht="91.2" x14ac:dyDescent="0.65">
      <c r="A13" s="78">
        <v>119</v>
      </c>
      <c r="B13" s="48" t="s">
        <v>204</v>
      </c>
      <c r="C13" s="16" t="s">
        <v>160</v>
      </c>
      <c r="D13" s="16" t="s">
        <v>203</v>
      </c>
      <c r="E13" s="133" t="s">
        <v>5</v>
      </c>
      <c r="F13" s="133" t="s">
        <v>5</v>
      </c>
      <c r="G13" s="133" t="s">
        <v>5</v>
      </c>
      <c r="H13" s="133">
        <v>75000</v>
      </c>
      <c r="I13" s="133" t="s">
        <v>5</v>
      </c>
      <c r="J13" s="15" t="s">
        <v>4</v>
      </c>
      <c r="K13" s="52" t="s">
        <v>55</v>
      </c>
      <c r="L13" s="89" t="s">
        <v>54</v>
      </c>
      <c r="M13" s="89"/>
      <c r="N13" s="79" t="s">
        <v>54</v>
      </c>
      <c r="O13" s="464" t="s">
        <v>96</v>
      </c>
      <c r="P13" s="13"/>
      <c r="Q13" s="20"/>
      <c r="R13" s="12">
        <v>2</v>
      </c>
      <c r="S13" s="13"/>
      <c r="T13" s="13"/>
      <c r="U13" s="2"/>
      <c r="V13" s="40"/>
      <c r="W13" s="1"/>
      <c r="X13" s="1"/>
      <c r="Y13" s="1"/>
      <c r="Z13" s="12"/>
      <c r="AA13" s="12">
        <v>2564</v>
      </c>
      <c r="AB13" s="464" t="s">
        <v>161</v>
      </c>
      <c r="AC13" s="12">
        <v>4</v>
      </c>
      <c r="AD13" s="12" t="s">
        <v>89</v>
      </c>
      <c r="AG13" s="1"/>
      <c r="AH13" s="1"/>
      <c r="AI13" s="1"/>
      <c r="AJ13" s="1"/>
      <c r="AK13" s="1"/>
      <c r="AL13" s="1"/>
    </row>
    <row r="14" spans="1:38" ht="114" x14ac:dyDescent="0.65">
      <c r="A14" s="78">
        <v>121</v>
      </c>
      <c r="B14" s="48" t="s">
        <v>200</v>
      </c>
      <c r="C14" s="16" t="s">
        <v>160</v>
      </c>
      <c r="D14" s="30" t="s">
        <v>199</v>
      </c>
      <c r="E14" s="133" t="s">
        <v>5</v>
      </c>
      <c r="F14" s="133" t="s">
        <v>5</v>
      </c>
      <c r="G14" s="133" t="s">
        <v>5</v>
      </c>
      <c r="H14" s="133">
        <v>150000</v>
      </c>
      <c r="I14" s="133" t="s">
        <v>5</v>
      </c>
      <c r="J14" s="15" t="s">
        <v>4</v>
      </c>
      <c r="K14" s="52" t="s">
        <v>55</v>
      </c>
      <c r="L14" s="89" t="s">
        <v>54</v>
      </c>
      <c r="M14" s="89"/>
      <c r="N14" s="79" t="s">
        <v>54</v>
      </c>
      <c r="O14" s="464" t="s">
        <v>96</v>
      </c>
      <c r="P14" s="13"/>
      <c r="Q14" s="20"/>
      <c r="R14" s="12">
        <v>5</v>
      </c>
      <c r="S14" s="13"/>
      <c r="T14" s="13"/>
      <c r="U14" s="3"/>
      <c r="V14" s="40"/>
      <c r="W14" s="4"/>
      <c r="X14" s="1"/>
      <c r="Y14" s="1"/>
      <c r="Z14" s="12"/>
      <c r="AA14" s="12">
        <v>2561</v>
      </c>
      <c r="AB14" s="464" t="s">
        <v>161</v>
      </c>
      <c r="AC14" s="12">
        <v>5</v>
      </c>
      <c r="AD14" s="12" t="s">
        <v>84</v>
      </c>
    </row>
    <row r="15" spans="1:38" ht="98.4" x14ac:dyDescent="0.65">
      <c r="A15" s="78">
        <v>110</v>
      </c>
      <c r="B15" s="55" t="s">
        <v>232</v>
      </c>
      <c r="C15" s="16" t="s">
        <v>160</v>
      </c>
      <c r="D15" s="16" t="s">
        <v>231</v>
      </c>
      <c r="E15" s="133" t="s">
        <v>5</v>
      </c>
      <c r="F15" s="475" t="s">
        <v>175</v>
      </c>
      <c r="G15" s="133">
        <v>100000</v>
      </c>
      <c r="H15" s="475" t="s">
        <v>175</v>
      </c>
      <c r="I15" s="133" t="s">
        <v>5</v>
      </c>
      <c r="J15" s="15" t="s">
        <v>4</v>
      </c>
      <c r="K15" s="52" t="s">
        <v>55</v>
      </c>
      <c r="L15" s="89" t="s">
        <v>54</v>
      </c>
      <c r="M15" s="89"/>
      <c r="N15" s="117" t="s">
        <v>230</v>
      </c>
      <c r="O15" s="464" t="s">
        <v>1</v>
      </c>
      <c r="P15" s="116"/>
      <c r="Q15" s="465"/>
      <c r="R15" s="12">
        <v>2</v>
      </c>
      <c r="S15" s="13"/>
      <c r="T15" s="116"/>
      <c r="U15" s="3"/>
      <c r="V15" s="40"/>
      <c r="W15" s="56"/>
      <c r="X15" s="6"/>
      <c r="Y15" s="6"/>
      <c r="Z15" s="12"/>
      <c r="AA15" s="12">
        <v>2563</v>
      </c>
      <c r="AB15" s="464" t="s">
        <v>161</v>
      </c>
      <c r="AC15" s="12">
        <v>1</v>
      </c>
      <c r="AD15" s="12" t="s">
        <v>229</v>
      </c>
    </row>
    <row r="16" spans="1:38" ht="98.4" x14ac:dyDescent="0.65">
      <c r="A16" s="78">
        <v>116</v>
      </c>
      <c r="B16" s="48" t="s">
        <v>212</v>
      </c>
      <c r="C16" s="16" t="s">
        <v>160</v>
      </c>
      <c r="D16" s="16" t="s">
        <v>206</v>
      </c>
      <c r="E16" s="133" t="s">
        <v>5</v>
      </c>
      <c r="F16" s="133"/>
      <c r="G16" s="133">
        <v>180000</v>
      </c>
      <c r="H16" s="133" t="s">
        <v>5</v>
      </c>
      <c r="I16" s="133" t="s">
        <v>5</v>
      </c>
      <c r="J16" s="15" t="s">
        <v>4</v>
      </c>
      <c r="K16" s="52" t="s">
        <v>55</v>
      </c>
      <c r="L16" s="89" t="s">
        <v>54</v>
      </c>
      <c r="M16" s="89"/>
      <c r="N16" s="79" t="s">
        <v>54</v>
      </c>
      <c r="O16" s="464" t="s">
        <v>96</v>
      </c>
      <c r="P16" s="13"/>
      <c r="Q16" s="20"/>
      <c r="R16" s="12">
        <v>3</v>
      </c>
      <c r="S16" s="13"/>
      <c r="T16" s="13"/>
      <c r="V16" s="40" t="s">
        <v>67</v>
      </c>
      <c r="X16" s="1"/>
      <c r="Y16" s="1"/>
      <c r="Z16" s="12"/>
      <c r="AA16" s="12">
        <v>2562</v>
      </c>
      <c r="AB16" s="464" t="s">
        <v>161</v>
      </c>
      <c r="AC16" s="12">
        <v>4</v>
      </c>
      <c r="AD16" s="12" t="s">
        <v>167</v>
      </c>
    </row>
    <row r="17" spans="1:32" ht="92.4" x14ac:dyDescent="0.65">
      <c r="A17" s="78">
        <v>123</v>
      </c>
      <c r="B17" s="132" t="s">
        <v>195</v>
      </c>
      <c r="C17" s="16" t="s">
        <v>160</v>
      </c>
      <c r="D17" s="130" t="s">
        <v>194</v>
      </c>
      <c r="E17" s="133" t="s">
        <v>5</v>
      </c>
      <c r="F17" s="480"/>
      <c r="G17" s="133">
        <v>190000</v>
      </c>
      <c r="H17" s="133" t="s">
        <v>5</v>
      </c>
      <c r="I17" s="133" t="s">
        <v>5</v>
      </c>
      <c r="J17" s="15" t="s">
        <v>4</v>
      </c>
      <c r="K17" s="52" t="s">
        <v>55</v>
      </c>
      <c r="L17" s="89" t="s">
        <v>54</v>
      </c>
      <c r="M17" s="89"/>
      <c r="N17" s="79" t="s">
        <v>54</v>
      </c>
      <c r="O17" s="464" t="s">
        <v>96</v>
      </c>
      <c r="P17" s="13"/>
      <c r="Q17" s="20"/>
      <c r="R17" s="12">
        <v>4</v>
      </c>
      <c r="S17" s="13"/>
      <c r="T17" s="13"/>
      <c r="U17" s="3"/>
      <c r="V17" s="131" t="s">
        <v>67</v>
      </c>
      <c r="W17" s="4"/>
      <c r="X17" s="1"/>
      <c r="Y17" s="1"/>
      <c r="Z17" s="12"/>
      <c r="AA17" s="12">
        <v>2562</v>
      </c>
      <c r="AB17" s="464" t="s">
        <v>161</v>
      </c>
      <c r="AC17" s="12">
        <v>5</v>
      </c>
      <c r="AD17" s="12" t="s">
        <v>79</v>
      </c>
    </row>
    <row r="18" spans="1:32" s="6" customFormat="1" ht="91.2" x14ac:dyDescent="0.65">
      <c r="A18" s="78">
        <v>113</v>
      </c>
      <c r="B18" s="14" t="s">
        <v>222</v>
      </c>
      <c r="C18" s="16" t="s">
        <v>160</v>
      </c>
      <c r="D18" s="16" t="s">
        <v>221</v>
      </c>
      <c r="E18" s="475" t="s">
        <v>175</v>
      </c>
      <c r="F18" s="133" t="s">
        <v>5</v>
      </c>
      <c r="G18" s="133">
        <v>50000</v>
      </c>
      <c r="H18" s="475" t="s">
        <v>175</v>
      </c>
      <c r="I18" s="133" t="s">
        <v>5</v>
      </c>
      <c r="J18" s="15" t="s">
        <v>4</v>
      </c>
      <c r="K18" s="52" t="s">
        <v>55</v>
      </c>
      <c r="L18" s="89" t="s">
        <v>54</v>
      </c>
      <c r="M18" s="89"/>
      <c r="N18" s="117" t="s">
        <v>220</v>
      </c>
      <c r="O18" s="464" t="s">
        <v>1</v>
      </c>
      <c r="P18" s="116"/>
      <c r="Q18" s="16" t="s">
        <v>219</v>
      </c>
      <c r="R18" s="12">
        <v>8</v>
      </c>
      <c r="S18" s="116"/>
      <c r="T18" s="13"/>
      <c r="U18" s="2"/>
      <c r="V18" s="464"/>
      <c r="Z18" s="12"/>
      <c r="AA18" s="12">
        <v>2563</v>
      </c>
      <c r="AB18" s="464" t="s">
        <v>161</v>
      </c>
      <c r="AC18" s="12">
        <v>2</v>
      </c>
      <c r="AD18" s="12" t="s">
        <v>169</v>
      </c>
    </row>
    <row r="19" spans="1:32" s="6" customFormat="1" ht="109.8" x14ac:dyDescent="0.65">
      <c r="A19" s="78">
        <v>126</v>
      </c>
      <c r="B19" s="14" t="s">
        <v>189</v>
      </c>
      <c r="C19" s="16" t="s">
        <v>160</v>
      </c>
      <c r="D19" s="16" t="s">
        <v>188</v>
      </c>
      <c r="E19" s="475" t="s">
        <v>175</v>
      </c>
      <c r="F19" s="133" t="s">
        <v>5</v>
      </c>
      <c r="G19" s="133" t="s">
        <v>5</v>
      </c>
      <c r="H19" s="133" t="s">
        <v>5</v>
      </c>
      <c r="I19" s="133">
        <v>150000</v>
      </c>
      <c r="J19" s="15" t="s">
        <v>4</v>
      </c>
      <c r="K19" s="52" t="s">
        <v>55</v>
      </c>
      <c r="L19" s="89" t="s">
        <v>54</v>
      </c>
      <c r="M19" s="89"/>
      <c r="N19" s="117" t="s">
        <v>187</v>
      </c>
      <c r="O19" s="464" t="s">
        <v>1</v>
      </c>
      <c r="P19" s="13"/>
      <c r="Q19" s="16"/>
      <c r="R19" s="12">
        <v>12</v>
      </c>
      <c r="S19" s="116"/>
      <c r="T19" s="13"/>
      <c r="U19" s="3"/>
      <c r="V19" s="464" t="s">
        <v>67</v>
      </c>
      <c r="W19" s="56"/>
      <c r="Z19" s="12"/>
      <c r="AA19" s="12">
        <v>2562</v>
      </c>
      <c r="AB19" s="464" t="s">
        <v>161</v>
      </c>
      <c r="AC19" s="12">
        <v>7</v>
      </c>
      <c r="AD19" s="12" t="s">
        <v>61</v>
      </c>
    </row>
    <row r="20" spans="1:32" s="6" customFormat="1" ht="109.8" x14ac:dyDescent="0.65">
      <c r="A20" s="78">
        <v>125</v>
      </c>
      <c r="B20" s="14" t="s">
        <v>192</v>
      </c>
      <c r="C20" s="16" t="s">
        <v>160</v>
      </c>
      <c r="D20" s="16" t="s">
        <v>191</v>
      </c>
      <c r="E20" s="475" t="s">
        <v>175</v>
      </c>
      <c r="F20" s="480" t="s">
        <v>5</v>
      </c>
      <c r="G20" s="133" t="s">
        <v>5</v>
      </c>
      <c r="H20" s="475" t="s">
        <v>175</v>
      </c>
      <c r="I20" s="133">
        <v>400000</v>
      </c>
      <c r="J20" s="15" t="s">
        <v>4</v>
      </c>
      <c r="K20" s="52" t="s">
        <v>55</v>
      </c>
      <c r="L20" s="89" t="s">
        <v>54</v>
      </c>
      <c r="M20" s="89"/>
      <c r="N20" s="117" t="s">
        <v>190</v>
      </c>
      <c r="O20" s="464" t="s">
        <v>1</v>
      </c>
      <c r="P20" s="116"/>
      <c r="Q20" s="16"/>
      <c r="R20" s="12">
        <v>11</v>
      </c>
      <c r="S20" s="116"/>
      <c r="T20" s="13"/>
      <c r="U20" s="3"/>
      <c r="V20" s="464" t="s">
        <v>67</v>
      </c>
      <c r="W20" s="4"/>
      <c r="X20" s="1"/>
      <c r="Y20" s="1"/>
      <c r="Z20" s="12"/>
      <c r="AA20" s="12">
        <v>2562</v>
      </c>
      <c r="AB20" s="464" t="s">
        <v>161</v>
      </c>
      <c r="AC20" s="12">
        <v>7</v>
      </c>
      <c r="AD20" s="12" t="s">
        <v>61</v>
      </c>
    </row>
    <row r="21" spans="1:32" ht="114" x14ac:dyDescent="0.65">
      <c r="A21" s="78">
        <v>117</v>
      </c>
      <c r="B21" s="14" t="s">
        <v>211</v>
      </c>
      <c r="C21" s="16" t="s">
        <v>160</v>
      </c>
      <c r="D21" s="16" t="s">
        <v>210</v>
      </c>
      <c r="E21" s="475" t="s">
        <v>175</v>
      </c>
      <c r="F21" s="133" t="s">
        <v>5</v>
      </c>
      <c r="G21" s="475" t="s">
        <v>175</v>
      </c>
      <c r="H21" s="133">
        <v>200000</v>
      </c>
      <c r="I21" s="133" t="s">
        <v>5</v>
      </c>
      <c r="J21" s="15" t="s">
        <v>4</v>
      </c>
      <c r="K21" s="52" t="s">
        <v>55</v>
      </c>
      <c r="L21" s="89" t="s">
        <v>54</v>
      </c>
      <c r="M21" s="89"/>
      <c r="N21" s="117" t="s">
        <v>209</v>
      </c>
      <c r="O21" s="464" t="s">
        <v>1</v>
      </c>
      <c r="P21" s="13"/>
      <c r="Q21" s="16" t="s">
        <v>208</v>
      </c>
      <c r="R21" s="12">
        <v>9</v>
      </c>
      <c r="S21" s="116"/>
      <c r="T21" s="13"/>
      <c r="U21" s="3"/>
      <c r="V21" s="464"/>
      <c r="W21" s="4"/>
      <c r="X21" s="1"/>
      <c r="Y21" s="1"/>
      <c r="Z21" s="12"/>
      <c r="AA21" s="12">
        <v>2564</v>
      </c>
      <c r="AB21" s="464" t="s">
        <v>161</v>
      </c>
      <c r="AC21" s="12">
        <v>4</v>
      </c>
      <c r="AD21" s="12" t="s">
        <v>167</v>
      </c>
    </row>
    <row r="22" spans="1:32" s="23" customFormat="1" ht="91.2" x14ac:dyDescent="0.65">
      <c r="A22" s="78">
        <v>114</v>
      </c>
      <c r="B22" s="14" t="s">
        <v>218</v>
      </c>
      <c r="C22" s="16" t="s">
        <v>160</v>
      </c>
      <c r="D22" s="16" t="s">
        <v>217</v>
      </c>
      <c r="E22" s="475" t="s">
        <v>175</v>
      </c>
      <c r="F22" s="475" t="s">
        <v>175</v>
      </c>
      <c r="G22" s="475" t="s">
        <v>175</v>
      </c>
      <c r="H22" s="133">
        <v>44000</v>
      </c>
      <c r="I22" s="133" t="s">
        <v>5</v>
      </c>
      <c r="J22" s="15" t="s">
        <v>4</v>
      </c>
      <c r="K22" s="52" t="s">
        <v>55</v>
      </c>
      <c r="L22" s="89" t="s">
        <v>54</v>
      </c>
      <c r="M22" s="89"/>
      <c r="N22" s="464" t="s">
        <v>54</v>
      </c>
      <c r="O22" s="12" t="s">
        <v>16</v>
      </c>
      <c r="P22" s="13"/>
      <c r="Q22" s="16" t="s">
        <v>216</v>
      </c>
      <c r="R22" s="12">
        <v>11</v>
      </c>
      <c r="S22" s="116"/>
      <c r="T22" s="116"/>
      <c r="U22" s="12"/>
      <c r="V22" s="464"/>
      <c r="W22" s="38"/>
      <c r="X22" s="6"/>
      <c r="Y22" s="6"/>
      <c r="Z22" s="12"/>
      <c r="AA22" s="12">
        <v>2564</v>
      </c>
      <c r="AB22" s="464" t="s">
        <v>161</v>
      </c>
      <c r="AC22" s="12">
        <v>2</v>
      </c>
      <c r="AD22" s="12" t="s">
        <v>169</v>
      </c>
      <c r="AE22" s="6"/>
      <c r="AF22" s="6"/>
    </row>
    <row r="23" spans="1:32" s="23" customFormat="1" ht="91.2" x14ac:dyDescent="0.65">
      <c r="A23" s="78">
        <v>109</v>
      </c>
      <c r="B23" s="14" t="s">
        <v>236</v>
      </c>
      <c r="C23" s="16" t="s">
        <v>160</v>
      </c>
      <c r="D23" s="14" t="s">
        <v>235</v>
      </c>
      <c r="E23" s="475" t="s">
        <v>175</v>
      </c>
      <c r="F23" s="475" t="s">
        <v>175</v>
      </c>
      <c r="G23" s="475" t="s">
        <v>175</v>
      </c>
      <c r="H23" s="475">
        <v>50000</v>
      </c>
      <c r="I23" s="133" t="s">
        <v>5</v>
      </c>
      <c r="J23" s="15" t="s">
        <v>4</v>
      </c>
      <c r="K23" s="52" t="s">
        <v>55</v>
      </c>
      <c r="L23" s="89" t="s">
        <v>54</v>
      </c>
      <c r="M23" s="89"/>
      <c r="N23" s="464" t="s">
        <v>54</v>
      </c>
      <c r="O23" s="12" t="s">
        <v>16</v>
      </c>
      <c r="P23" s="116"/>
      <c r="Q23" s="16" t="s">
        <v>234</v>
      </c>
      <c r="R23" s="12">
        <v>7</v>
      </c>
      <c r="S23" s="116"/>
      <c r="T23" s="116"/>
      <c r="U23" s="12"/>
      <c r="V23" s="464"/>
      <c r="W23" s="38"/>
      <c r="X23" s="6"/>
      <c r="Y23" s="6"/>
      <c r="Z23" s="12"/>
      <c r="AA23" s="12">
        <v>2564</v>
      </c>
      <c r="AB23" s="464" t="s">
        <v>161</v>
      </c>
      <c r="AC23" s="12">
        <v>1</v>
      </c>
      <c r="AD23" s="12" t="s">
        <v>233</v>
      </c>
      <c r="AE23" s="6"/>
      <c r="AF23" s="6"/>
    </row>
    <row r="24" spans="1:32" s="23" customFormat="1" ht="91.2" x14ac:dyDescent="0.65">
      <c r="A24" s="78">
        <v>115</v>
      </c>
      <c r="B24" s="14" t="s">
        <v>215</v>
      </c>
      <c r="C24" s="16" t="s">
        <v>160</v>
      </c>
      <c r="D24" s="14" t="s">
        <v>214</v>
      </c>
      <c r="E24" s="475" t="s">
        <v>175</v>
      </c>
      <c r="F24" s="475" t="s">
        <v>175</v>
      </c>
      <c r="G24" s="475" t="s">
        <v>175</v>
      </c>
      <c r="H24" s="475">
        <v>80000</v>
      </c>
      <c r="I24" s="133" t="s">
        <v>5</v>
      </c>
      <c r="J24" s="15" t="s">
        <v>4</v>
      </c>
      <c r="K24" s="52" t="s">
        <v>55</v>
      </c>
      <c r="L24" s="89" t="s">
        <v>54</v>
      </c>
      <c r="M24" s="89"/>
      <c r="N24" s="464" t="s">
        <v>54</v>
      </c>
      <c r="O24" s="12" t="s">
        <v>16</v>
      </c>
      <c r="P24" s="116"/>
      <c r="Q24" s="16" t="s">
        <v>213</v>
      </c>
      <c r="R24" s="12">
        <v>14</v>
      </c>
      <c r="S24" s="116"/>
      <c r="T24" s="116"/>
      <c r="U24" s="12"/>
      <c r="V24" s="464"/>
      <c r="W24" s="24"/>
      <c r="X24" s="1"/>
      <c r="Y24" s="1"/>
      <c r="Z24" s="12"/>
      <c r="AA24" s="12">
        <v>2564</v>
      </c>
      <c r="AB24" s="464" t="s">
        <v>161</v>
      </c>
      <c r="AC24" s="12">
        <v>2</v>
      </c>
      <c r="AD24" s="12"/>
      <c r="AE24" s="6"/>
      <c r="AF24" s="6"/>
    </row>
    <row r="25" spans="1:32" s="23" customFormat="1" ht="130.19999999999999" x14ac:dyDescent="0.65">
      <c r="A25" s="78">
        <v>124</v>
      </c>
      <c r="B25" s="14" t="s">
        <v>193</v>
      </c>
      <c r="C25" s="16" t="s">
        <v>160</v>
      </c>
      <c r="D25" s="16" t="s">
        <v>179</v>
      </c>
      <c r="E25" s="475" t="s">
        <v>175</v>
      </c>
      <c r="F25" s="475" t="s">
        <v>175</v>
      </c>
      <c r="G25" s="475" t="s">
        <v>175</v>
      </c>
      <c r="H25" s="133">
        <v>120000</v>
      </c>
      <c r="I25" s="133" t="s">
        <v>5</v>
      </c>
      <c r="J25" s="15" t="s">
        <v>178</v>
      </c>
      <c r="K25" s="129" t="s">
        <v>177</v>
      </c>
      <c r="L25" s="89" t="s">
        <v>54</v>
      </c>
      <c r="M25" s="89"/>
      <c r="N25" s="464" t="s">
        <v>54</v>
      </c>
      <c r="O25" s="464" t="s">
        <v>96</v>
      </c>
      <c r="P25" s="116"/>
      <c r="Q25" s="16" t="s">
        <v>176</v>
      </c>
      <c r="R25" s="12">
        <v>7</v>
      </c>
      <c r="S25" s="13"/>
      <c r="T25" s="116"/>
      <c r="U25" s="12"/>
      <c r="V25" s="464"/>
      <c r="W25" s="38"/>
      <c r="X25" s="6"/>
      <c r="Y25" s="6"/>
      <c r="Z25" s="12"/>
      <c r="AA25" s="12">
        <v>2561</v>
      </c>
      <c r="AB25" s="464" t="s">
        <v>161</v>
      </c>
      <c r="AC25" s="12">
        <v>7</v>
      </c>
      <c r="AD25" s="12" t="s">
        <v>61</v>
      </c>
      <c r="AE25" s="6"/>
      <c r="AF25" s="6"/>
    </row>
    <row r="26" spans="1:32" s="23" customFormat="1" ht="91.2" x14ac:dyDescent="0.65">
      <c r="A26" s="78">
        <v>127</v>
      </c>
      <c r="B26" s="14" t="s">
        <v>186</v>
      </c>
      <c r="C26" s="16" t="s">
        <v>160</v>
      </c>
      <c r="D26" s="16" t="s">
        <v>185</v>
      </c>
      <c r="E26" s="475" t="s">
        <v>175</v>
      </c>
      <c r="F26" s="475" t="s">
        <v>175</v>
      </c>
      <c r="G26" s="475" t="s">
        <v>175</v>
      </c>
      <c r="H26" s="133">
        <v>120000</v>
      </c>
      <c r="I26" s="133" t="s">
        <v>5</v>
      </c>
      <c r="J26" s="15" t="s">
        <v>4</v>
      </c>
      <c r="K26" s="52" t="s">
        <v>55</v>
      </c>
      <c r="L26" s="89" t="s">
        <v>54</v>
      </c>
      <c r="M26" s="89"/>
      <c r="N26" s="464" t="s">
        <v>54</v>
      </c>
      <c r="O26" s="12" t="s">
        <v>16</v>
      </c>
      <c r="P26" s="13"/>
      <c r="Q26" s="16" t="s">
        <v>176</v>
      </c>
      <c r="R26" s="12">
        <v>22</v>
      </c>
      <c r="S26" s="116"/>
      <c r="T26" s="116"/>
      <c r="U26" s="12"/>
      <c r="V26" s="464"/>
      <c r="W26" s="38"/>
      <c r="X26" s="6"/>
      <c r="Y26" s="6"/>
      <c r="Z26" s="12"/>
      <c r="AA26" s="12">
        <v>2564</v>
      </c>
      <c r="AB26" s="464" t="s">
        <v>161</v>
      </c>
      <c r="AC26" s="12">
        <v>7</v>
      </c>
      <c r="AD26" s="12" t="s">
        <v>61</v>
      </c>
      <c r="AE26" s="6"/>
      <c r="AF26" s="6"/>
    </row>
    <row r="27" spans="1:32" s="23" customFormat="1" ht="91.2" x14ac:dyDescent="0.65">
      <c r="A27" s="78">
        <v>112</v>
      </c>
      <c r="B27" s="14" t="s">
        <v>224</v>
      </c>
      <c r="C27" s="16" t="s">
        <v>160</v>
      </c>
      <c r="D27" s="16" t="s">
        <v>185</v>
      </c>
      <c r="E27" s="475" t="s">
        <v>175</v>
      </c>
      <c r="F27" s="475" t="s">
        <v>175</v>
      </c>
      <c r="G27" s="475" t="s">
        <v>175</v>
      </c>
      <c r="H27" s="133">
        <v>120000</v>
      </c>
      <c r="I27" s="133" t="s">
        <v>5</v>
      </c>
      <c r="J27" s="15" t="s">
        <v>4</v>
      </c>
      <c r="K27" s="52" t="s">
        <v>55</v>
      </c>
      <c r="L27" s="89" t="s">
        <v>54</v>
      </c>
      <c r="M27" s="89"/>
      <c r="N27" s="464" t="s">
        <v>54</v>
      </c>
      <c r="O27" s="12" t="s">
        <v>16</v>
      </c>
      <c r="P27" s="13"/>
      <c r="Q27" s="16" t="s">
        <v>223</v>
      </c>
      <c r="R27" s="12">
        <v>10</v>
      </c>
      <c r="S27" s="116"/>
      <c r="T27" s="116"/>
      <c r="U27" s="12"/>
      <c r="V27" s="464"/>
      <c r="W27" s="38"/>
      <c r="X27" s="6"/>
      <c r="Y27" s="6"/>
      <c r="Z27" s="12"/>
      <c r="AA27" s="12">
        <v>2564</v>
      </c>
      <c r="AB27" s="464" t="s">
        <v>161</v>
      </c>
      <c r="AC27" s="12">
        <v>2</v>
      </c>
      <c r="AD27" s="12" t="s">
        <v>127</v>
      </c>
      <c r="AE27" s="6"/>
      <c r="AF27" s="6"/>
    </row>
    <row r="28" spans="1:32" s="23" customFormat="1" ht="91.2" x14ac:dyDescent="0.65">
      <c r="A28" s="78">
        <v>122</v>
      </c>
      <c r="B28" s="14" t="s">
        <v>198</v>
      </c>
      <c r="C28" s="16" t="s">
        <v>160</v>
      </c>
      <c r="D28" s="16" t="s">
        <v>197</v>
      </c>
      <c r="E28" s="475" t="s">
        <v>175</v>
      </c>
      <c r="F28" s="475" t="s">
        <v>175</v>
      </c>
      <c r="G28" s="475" t="s">
        <v>175</v>
      </c>
      <c r="H28" s="475" t="s">
        <v>175</v>
      </c>
      <c r="I28" s="133">
        <v>40000</v>
      </c>
      <c r="J28" s="15" t="s">
        <v>4</v>
      </c>
      <c r="K28" s="52" t="s">
        <v>55</v>
      </c>
      <c r="L28" s="89" t="s">
        <v>54</v>
      </c>
      <c r="M28" s="89"/>
      <c r="N28" s="464" t="s">
        <v>54</v>
      </c>
      <c r="O28" s="12" t="s">
        <v>16</v>
      </c>
      <c r="P28" s="116"/>
      <c r="Q28" s="16" t="s">
        <v>196</v>
      </c>
      <c r="R28" s="12">
        <v>16</v>
      </c>
      <c r="S28" s="13"/>
      <c r="T28" s="116"/>
      <c r="U28" s="12"/>
      <c r="V28" s="464"/>
      <c r="W28" s="24"/>
      <c r="X28" s="1"/>
      <c r="Y28" s="1"/>
      <c r="Z28" s="12"/>
      <c r="AA28" s="12">
        <v>2561</v>
      </c>
      <c r="AB28" s="464" t="s">
        <v>161</v>
      </c>
      <c r="AC28" s="12">
        <v>5</v>
      </c>
      <c r="AD28" s="12" t="s">
        <v>79</v>
      </c>
      <c r="AE28" s="6"/>
      <c r="AF28" s="6"/>
    </row>
    <row r="29" spans="1:32" s="23" customFormat="1" ht="123" x14ac:dyDescent="0.25">
      <c r="A29" s="78">
        <v>118</v>
      </c>
      <c r="B29" s="48" t="s">
        <v>207</v>
      </c>
      <c r="C29" s="16" t="s">
        <v>160</v>
      </c>
      <c r="D29" s="16" t="s">
        <v>206</v>
      </c>
      <c r="E29" s="479"/>
      <c r="F29" s="479"/>
      <c r="G29" s="133">
        <v>100000</v>
      </c>
      <c r="H29" s="479"/>
      <c r="I29" s="479"/>
      <c r="J29" s="15" t="s">
        <v>4</v>
      </c>
      <c r="K29" s="52" t="s">
        <v>55</v>
      </c>
      <c r="L29" s="89" t="s">
        <v>54</v>
      </c>
      <c r="M29" s="89"/>
      <c r="N29" s="48"/>
      <c r="O29" s="48"/>
      <c r="P29" s="48"/>
      <c r="Q29" s="48"/>
      <c r="R29" s="44">
        <v>1</v>
      </c>
      <c r="S29" s="48"/>
      <c r="T29" s="48"/>
      <c r="U29" s="40" t="s">
        <v>81</v>
      </c>
      <c r="V29" s="40" t="s">
        <v>67</v>
      </c>
      <c r="W29" s="48" t="s">
        <v>205</v>
      </c>
      <c r="X29" s="43">
        <v>3.1</v>
      </c>
      <c r="Y29" s="23" t="s">
        <v>54</v>
      </c>
      <c r="Z29" s="44"/>
      <c r="AA29" s="44"/>
      <c r="AB29" s="40" t="s">
        <v>159</v>
      </c>
      <c r="AC29" s="40">
        <v>4</v>
      </c>
      <c r="AD29" s="40" t="s">
        <v>53</v>
      </c>
      <c r="AE29" s="43">
        <v>55</v>
      </c>
      <c r="AF29" s="43"/>
    </row>
    <row r="30" spans="1:32" s="6" customFormat="1" ht="98.4" x14ac:dyDescent="0.65">
      <c r="A30" s="78">
        <v>120</v>
      </c>
      <c r="B30" s="48" t="s">
        <v>202</v>
      </c>
      <c r="C30" s="16" t="s">
        <v>160</v>
      </c>
      <c r="D30" s="14" t="s">
        <v>201</v>
      </c>
      <c r="E30" s="479"/>
      <c r="F30" s="479"/>
      <c r="G30" s="133">
        <v>100000</v>
      </c>
      <c r="H30" s="479"/>
      <c r="I30" s="479"/>
      <c r="J30" s="15" t="s">
        <v>4</v>
      </c>
      <c r="K30" s="52" t="s">
        <v>55</v>
      </c>
      <c r="L30" s="89" t="s">
        <v>54</v>
      </c>
      <c r="M30" s="89"/>
      <c r="N30" s="48"/>
      <c r="O30" s="48"/>
      <c r="P30" s="48"/>
      <c r="Q30" s="48"/>
      <c r="R30" s="44">
        <v>2</v>
      </c>
      <c r="S30" s="48"/>
      <c r="T30" s="48"/>
      <c r="U30" s="45" t="s">
        <v>81</v>
      </c>
      <c r="V30" s="40" t="s">
        <v>67</v>
      </c>
      <c r="W30" s="45"/>
      <c r="X30" s="43">
        <v>3.1</v>
      </c>
      <c r="Y30" s="23" t="s">
        <v>54</v>
      </c>
      <c r="Z30" s="44"/>
      <c r="AA30" s="44"/>
      <c r="AB30" s="40" t="s">
        <v>159</v>
      </c>
      <c r="AC30" s="40">
        <v>5</v>
      </c>
      <c r="AD30" s="40" t="s">
        <v>138</v>
      </c>
      <c r="AE30" s="43">
        <v>62</v>
      </c>
      <c r="AF30" s="43"/>
    </row>
    <row r="31" spans="1:32" s="68" customFormat="1" x14ac:dyDescent="0.65">
      <c r="A31" s="126"/>
      <c r="B31" s="19" t="s">
        <v>184</v>
      </c>
      <c r="C31" s="124"/>
      <c r="D31" s="122"/>
      <c r="E31" s="481">
        <f>SUM(E12:E30)</f>
        <v>0</v>
      </c>
      <c r="F31" s="481">
        <f>SUM(F12:F30)</f>
        <v>400000</v>
      </c>
      <c r="G31" s="481">
        <f>SUM(G12:G30)</f>
        <v>720000</v>
      </c>
      <c r="H31" s="481">
        <f>SUM(H12:H30)</f>
        <v>959000</v>
      </c>
      <c r="I31" s="481">
        <f>SUM(I12:I30)</f>
        <v>590000</v>
      </c>
      <c r="J31" s="123"/>
      <c r="K31" s="123"/>
      <c r="L31" s="122"/>
      <c r="M31" s="395"/>
      <c r="N31" s="63"/>
      <c r="O31" s="71"/>
      <c r="P31" s="65"/>
      <c r="Q31" s="63"/>
      <c r="R31" s="103"/>
      <c r="T31" s="65"/>
      <c r="U31" s="69"/>
      <c r="V31" s="125"/>
      <c r="X31" s="69"/>
      <c r="Y31" s="69"/>
      <c r="Z31" s="69"/>
      <c r="AA31" s="69"/>
      <c r="AB31" s="64"/>
      <c r="AC31" s="71"/>
      <c r="AD31" s="71"/>
      <c r="AE31" s="71"/>
      <c r="AF31" s="71"/>
    </row>
    <row r="33" spans="1:38" x14ac:dyDescent="0.65">
      <c r="E33" s="466">
        <f>COUNT(E12:E30)</f>
        <v>0</v>
      </c>
      <c r="F33" s="466">
        <f>COUNT(F12:F30)</f>
        <v>1</v>
      </c>
      <c r="G33" s="466">
        <f>COUNT(G12:G30)</f>
        <v>6</v>
      </c>
      <c r="H33" s="466">
        <f>COUNT(H12:H30)</f>
        <v>9</v>
      </c>
      <c r="I33" s="466">
        <f>COUNT(I12:I30)</f>
        <v>3</v>
      </c>
    </row>
    <row r="35" spans="1:38" x14ac:dyDescent="0.65">
      <c r="D35" s="7" t="s">
        <v>183</v>
      </c>
      <c r="E35" s="466">
        <f>SUM(E45:E82)</f>
        <v>0</v>
      </c>
      <c r="F35" s="466">
        <f>SUM(F45:F82)</f>
        <v>1514000</v>
      </c>
      <c r="G35" s="466">
        <f>SUM(G45:G82)</f>
        <v>1700000</v>
      </c>
      <c r="H35" s="466">
        <f>SUM(H45:H82)</f>
        <v>8902800</v>
      </c>
      <c r="I35" s="466">
        <f>SUM(I45:I82)</f>
        <v>5853000</v>
      </c>
    </row>
    <row r="36" spans="1:38" x14ac:dyDescent="0.65">
      <c r="D36" s="7" t="s">
        <v>182</v>
      </c>
      <c r="E36" s="466">
        <f>SUM(E12:E30)</f>
        <v>0</v>
      </c>
      <c r="F36" s="466">
        <f>SUM(F12:F30)</f>
        <v>400000</v>
      </c>
      <c r="G36" s="466">
        <f>SUM(G12:G30)</f>
        <v>720000</v>
      </c>
      <c r="H36" s="466">
        <f>SUM(H12:H30)</f>
        <v>959000</v>
      </c>
      <c r="I36" s="466">
        <f>SUM(I12:I30)</f>
        <v>590000</v>
      </c>
    </row>
    <row r="37" spans="1:38" x14ac:dyDescent="0.65">
      <c r="D37" s="7" t="s">
        <v>181</v>
      </c>
      <c r="E37" s="466">
        <v>500000</v>
      </c>
      <c r="F37" s="466">
        <v>500000</v>
      </c>
      <c r="G37" s="466">
        <v>500000</v>
      </c>
      <c r="H37" s="466">
        <v>500000</v>
      </c>
      <c r="I37" s="466">
        <v>500000</v>
      </c>
    </row>
    <row r="38" spans="1:38" x14ac:dyDescent="0.65">
      <c r="E38" s="466">
        <f>E36-E37</f>
        <v>-500000</v>
      </c>
      <c r="F38" s="466">
        <f>F36-F37</f>
        <v>-100000</v>
      </c>
      <c r="G38" s="466">
        <f>G36-G37</f>
        <v>220000</v>
      </c>
      <c r="H38" s="466">
        <f>H36-H37</f>
        <v>459000</v>
      </c>
      <c r="I38" s="466">
        <f>I36-I37</f>
        <v>90000</v>
      </c>
    </row>
    <row r="40" spans="1:38" s="37" customFormat="1" ht="285.60000000000002" x14ac:dyDescent="0.65">
      <c r="A40" s="12">
        <v>2</v>
      </c>
      <c r="B40" s="48" t="s">
        <v>834</v>
      </c>
      <c r="C40" s="464" t="s">
        <v>143</v>
      </c>
      <c r="D40" s="16" t="s">
        <v>130</v>
      </c>
      <c r="E40" s="93" t="s">
        <v>142</v>
      </c>
      <c r="F40" s="91" t="s">
        <v>5</v>
      </c>
      <c r="G40" s="91" t="s">
        <v>5</v>
      </c>
      <c r="H40" s="91" t="s">
        <v>5</v>
      </c>
      <c r="I40" s="91" t="s">
        <v>5</v>
      </c>
      <c r="J40" s="92">
        <v>1200000</v>
      </c>
      <c r="K40" s="86" t="s">
        <v>129</v>
      </c>
      <c r="L40" s="16" t="s">
        <v>128</v>
      </c>
      <c r="M40" s="464" t="s">
        <v>54</v>
      </c>
      <c r="N40" s="23"/>
    </row>
    <row r="41" spans="1:38" s="190" customFormat="1" ht="315" x14ac:dyDescent="0.65">
      <c r="A41" s="44">
        <v>3</v>
      </c>
      <c r="B41" s="115" t="s">
        <v>136</v>
      </c>
      <c r="C41" s="137"/>
      <c r="D41" s="82" t="s">
        <v>130</v>
      </c>
      <c r="E41" s="82" t="s">
        <v>135</v>
      </c>
      <c r="F41" s="77" t="s">
        <v>5</v>
      </c>
      <c r="G41" s="77" t="s">
        <v>5</v>
      </c>
      <c r="H41" s="77">
        <v>1297000</v>
      </c>
      <c r="I41" s="77"/>
      <c r="J41" s="88" t="s">
        <v>5</v>
      </c>
      <c r="K41" s="409" t="s">
        <v>129</v>
      </c>
      <c r="L41" s="82" t="s">
        <v>128</v>
      </c>
      <c r="M41" s="31" t="s">
        <v>748</v>
      </c>
      <c r="N41" s="410"/>
    </row>
    <row r="45" spans="1:38" s="575" customFormat="1" ht="105" x14ac:dyDescent="0.65">
      <c r="A45" s="558">
        <v>4</v>
      </c>
      <c r="B45" s="559" t="s">
        <v>368</v>
      </c>
      <c r="C45" s="560" t="s">
        <v>164</v>
      </c>
      <c r="D45" s="561" t="s">
        <v>367</v>
      </c>
      <c r="E45" s="562" t="s">
        <v>5</v>
      </c>
      <c r="F45" s="562" t="s">
        <v>5</v>
      </c>
      <c r="G45" s="562" t="s">
        <v>5</v>
      </c>
      <c r="H45" s="562">
        <v>1500000</v>
      </c>
      <c r="I45" s="563" t="s">
        <v>5</v>
      </c>
      <c r="J45" s="564" t="s">
        <v>146</v>
      </c>
      <c r="K45" s="560" t="s">
        <v>163</v>
      </c>
      <c r="L45" s="565" t="s">
        <v>54</v>
      </c>
      <c r="M45" s="565"/>
      <c r="N45" s="566" t="s">
        <v>54</v>
      </c>
      <c r="O45" s="567" t="s">
        <v>96</v>
      </c>
      <c r="P45" s="568"/>
      <c r="Q45" s="569"/>
      <c r="R45" s="570">
        <v>1</v>
      </c>
      <c r="S45" s="571"/>
      <c r="T45" s="568"/>
      <c r="U45" s="572"/>
      <c r="V45" s="573"/>
      <c r="W45" s="574"/>
      <c r="X45" s="574"/>
      <c r="Y45" s="574"/>
      <c r="Z45" s="570"/>
      <c r="AA45" s="570">
        <v>2564</v>
      </c>
      <c r="AB45" s="567" t="s">
        <v>171</v>
      </c>
      <c r="AC45" s="570">
        <v>1</v>
      </c>
      <c r="AD45" s="570" t="s">
        <v>68</v>
      </c>
      <c r="AE45" s="574"/>
      <c r="AF45" s="574"/>
    </row>
    <row r="46" spans="1:38" s="574" customFormat="1" ht="136.80000000000001" x14ac:dyDescent="0.65">
      <c r="A46" s="558">
        <v>60</v>
      </c>
      <c r="B46" s="576" t="s">
        <v>298</v>
      </c>
      <c r="C46" s="560" t="s">
        <v>164</v>
      </c>
      <c r="D46" s="560" t="s">
        <v>296</v>
      </c>
      <c r="E46" s="577" t="s">
        <v>5</v>
      </c>
      <c r="F46" s="577" t="s">
        <v>5</v>
      </c>
      <c r="G46" s="563" t="s">
        <v>5</v>
      </c>
      <c r="H46" s="577">
        <v>700000</v>
      </c>
      <c r="I46" s="563" t="s">
        <v>5</v>
      </c>
      <c r="J46" s="564" t="s">
        <v>146</v>
      </c>
      <c r="K46" s="560" t="s">
        <v>163</v>
      </c>
      <c r="L46" s="565" t="s">
        <v>54</v>
      </c>
      <c r="M46" s="578"/>
      <c r="N46" s="579" t="s">
        <v>295</v>
      </c>
      <c r="O46" s="580" t="s">
        <v>1</v>
      </c>
      <c r="P46" s="581"/>
      <c r="Q46" s="582" t="s">
        <v>294</v>
      </c>
      <c r="R46" s="583">
        <v>31</v>
      </c>
      <c r="S46" s="584"/>
      <c r="T46" s="581"/>
      <c r="U46" s="585"/>
      <c r="V46" s="586" t="s">
        <v>297</v>
      </c>
      <c r="W46" s="587"/>
      <c r="X46" s="575"/>
      <c r="Y46" s="575"/>
      <c r="Z46" s="570"/>
      <c r="AA46" s="570">
        <v>2564</v>
      </c>
      <c r="AB46" s="567" t="s">
        <v>168</v>
      </c>
      <c r="AC46" s="570">
        <v>5</v>
      </c>
      <c r="AD46" s="570" t="s">
        <v>138</v>
      </c>
      <c r="AG46" s="588"/>
      <c r="AH46" s="588"/>
      <c r="AI46" s="588"/>
      <c r="AJ46" s="588"/>
      <c r="AK46" s="588"/>
      <c r="AL46" s="588"/>
    </row>
    <row r="47" spans="1:38" s="574" customFormat="1" ht="147" x14ac:dyDescent="0.65">
      <c r="A47" s="558">
        <v>92</v>
      </c>
      <c r="B47" s="559" t="s">
        <v>264</v>
      </c>
      <c r="C47" s="560" t="s">
        <v>164</v>
      </c>
      <c r="D47" s="561" t="s">
        <v>263</v>
      </c>
      <c r="E47" s="563" t="s">
        <v>5</v>
      </c>
      <c r="F47" s="563" t="s">
        <v>5</v>
      </c>
      <c r="G47" s="563" t="s">
        <v>5</v>
      </c>
      <c r="H47" s="563" t="s">
        <v>5</v>
      </c>
      <c r="I47" s="563">
        <v>435000</v>
      </c>
      <c r="J47" s="564" t="s">
        <v>146</v>
      </c>
      <c r="K47" s="560" t="s">
        <v>163</v>
      </c>
      <c r="L47" s="565" t="s">
        <v>54</v>
      </c>
      <c r="M47" s="565"/>
      <c r="N47" s="566" t="s">
        <v>54</v>
      </c>
      <c r="O47" s="567" t="s">
        <v>96</v>
      </c>
      <c r="P47" s="589"/>
      <c r="Q47" s="590"/>
      <c r="R47" s="570">
        <v>29</v>
      </c>
      <c r="S47" s="591"/>
      <c r="T47" s="589"/>
      <c r="U47" s="585"/>
      <c r="V47" s="592" t="s">
        <v>67</v>
      </c>
      <c r="W47" s="587"/>
      <c r="X47" s="575"/>
      <c r="Y47" s="575"/>
      <c r="Z47" s="570"/>
      <c r="AA47" s="570">
        <v>2563</v>
      </c>
      <c r="AB47" s="567" t="s">
        <v>168</v>
      </c>
      <c r="AC47" s="570">
        <v>7</v>
      </c>
      <c r="AD47" s="570" t="s">
        <v>61</v>
      </c>
      <c r="AG47" s="588"/>
      <c r="AH47" s="588"/>
      <c r="AI47" s="588"/>
      <c r="AJ47" s="588"/>
      <c r="AK47" s="588"/>
      <c r="AL47" s="588"/>
    </row>
    <row r="48" spans="1:38" s="575" customFormat="1" ht="98.4" x14ac:dyDescent="0.65">
      <c r="A48" s="558">
        <v>53</v>
      </c>
      <c r="B48" s="593" t="s">
        <v>305</v>
      </c>
      <c r="C48" s="560" t="s">
        <v>164</v>
      </c>
      <c r="D48" s="594" t="s">
        <v>303</v>
      </c>
      <c r="E48" s="563" t="s">
        <v>5</v>
      </c>
      <c r="F48" s="563" t="s">
        <v>5</v>
      </c>
      <c r="G48" s="563" t="s">
        <v>5</v>
      </c>
      <c r="H48" s="563" t="s">
        <v>5</v>
      </c>
      <c r="I48" s="595">
        <v>1400000</v>
      </c>
      <c r="J48" s="564" t="s">
        <v>146</v>
      </c>
      <c r="K48" s="560" t="s">
        <v>163</v>
      </c>
      <c r="L48" s="565" t="s">
        <v>54</v>
      </c>
      <c r="M48" s="565"/>
      <c r="N48" s="593"/>
      <c r="O48" s="593"/>
      <c r="P48" s="593"/>
      <c r="Q48" s="596"/>
      <c r="R48" s="597">
        <v>1</v>
      </c>
      <c r="S48" s="593"/>
      <c r="T48" s="593"/>
      <c r="U48" s="598" t="s">
        <v>81</v>
      </c>
      <c r="V48" s="586" t="s">
        <v>304</v>
      </c>
      <c r="W48" s="598"/>
      <c r="X48" s="599">
        <v>3.1</v>
      </c>
      <c r="Y48" s="588" t="s">
        <v>54</v>
      </c>
      <c r="Z48" s="597"/>
      <c r="AA48" s="597"/>
      <c r="AB48" s="586" t="s">
        <v>168</v>
      </c>
      <c r="AC48" s="586">
        <v>4</v>
      </c>
      <c r="AD48" s="586" t="s">
        <v>89</v>
      </c>
      <c r="AE48" s="599">
        <v>50</v>
      </c>
      <c r="AF48" s="599"/>
      <c r="AG48" s="574"/>
      <c r="AH48" s="574"/>
      <c r="AI48" s="574"/>
      <c r="AJ48" s="574"/>
      <c r="AK48" s="574"/>
      <c r="AL48" s="574"/>
    </row>
    <row r="49" spans="1:38" s="575" customFormat="1" ht="123" x14ac:dyDescent="0.65">
      <c r="A49" s="558">
        <v>48</v>
      </c>
      <c r="B49" s="593" t="s">
        <v>311</v>
      </c>
      <c r="C49" s="560" t="s">
        <v>164</v>
      </c>
      <c r="D49" s="594" t="s">
        <v>309</v>
      </c>
      <c r="E49" s="563" t="s">
        <v>5</v>
      </c>
      <c r="F49" s="563" t="s">
        <v>5</v>
      </c>
      <c r="G49" s="563" t="s">
        <v>5</v>
      </c>
      <c r="H49" s="563" t="s">
        <v>5</v>
      </c>
      <c r="I49" s="595">
        <v>250000</v>
      </c>
      <c r="J49" s="564" t="s">
        <v>146</v>
      </c>
      <c r="K49" s="560" t="s">
        <v>163</v>
      </c>
      <c r="L49" s="565" t="s">
        <v>54</v>
      </c>
      <c r="M49" s="565"/>
      <c r="N49" s="593"/>
      <c r="O49" s="593"/>
      <c r="P49" s="593"/>
      <c r="Q49" s="593"/>
      <c r="R49" s="597">
        <v>2</v>
      </c>
      <c r="S49" s="593"/>
      <c r="T49" s="593"/>
      <c r="U49" s="598" t="s">
        <v>81</v>
      </c>
      <c r="V49" s="586" t="s">
        <v>310</v>
      </c>
      <c r="W49" s="596"/>
      <c r="X49" s="599">
        <v>3.1</v>
      </c>
      <c r="Y49" s="588" t="s">
        <v>54</v>
      </c>
      <c r="Z49" s="597"/>
      <c r="AA49" s="597"/>
      <c r="AB49" s="586" t="s">
        <v>168</v>
      </c>
      <c r="AC49" s="586">
        <v>4</v>
      </c>
      <c r="AD49" s="586" t="s">
        <v>167</v>
      </c>
      <c r="AE49" s="599">
        <v>45</v>
      </c>
      <c r="AF49" s="599"/>
      <c r="AG49" s="588"/>
      <c r="AH49" s="588"/>
      <c r="AI49" s="588"/>
      <c r="AJ49" s="588"/>
      <c r="AK49" s="588"/>
      <c r="AL49" s="588"/>
    </row>
    <row r="50" spans="1:38" s="575" customFormat="1" ht="147" x14ac:dyDescent="0.65">
      <c r="A50" s="558">
        <v>96</v>
      </c>
      <c r="B50" s="559" t="s">
        <v>252</v>
      </c>
      <c r="C50" s="560" t="s">
        <v>164</v>
      </c>
      <c r="D50" s="561" t="s">
        <v>251</v>
      </c>
      <c r="E50" s="563" t="s">
        <v>5</v>
      </c>
      <c r="F50" s="563" t="s">
        <v>5</v>
      </c>
      <c r="G50" s="563" t="s">
        <v>5</v>
      </c>
      <c r="H50" s="563">
        <v>762000</v>
      </c>
      <c r="I50" s="563" t="s">
        <v>5</v>
      </c>
      <c r="J50" s="564" t="s">
        <v>146</v>
      </c>
      <c r="K50" s="560" t="s">
        <v>163</v>
      </c>
      <c r="L50" s="565" t="s">
        <v>54</v>
      </c>
      <c r="M50" s="565"/>
      <c r="N50" s="566" t="s">
        <v>54</v>
      </c>
      <c r="O50" s="567" t="s">
        <v>96</v>
      </c>
      <c r="P50" s="589"/>
      <c r="Q50" s="590"/>
      <c r="R50" s="570">
        <v>30</v>
      </c>
      <c r="S50" s="591"/>
      <c r="T50" s="589"/>
      <c r="U50" s="585"/>
      <c r="V50" s="592"/>
      <c r="W50" s="587"/>
      <c r="Z50" s="570"/>
      <c r="AA50" s="570">
        <v>2564</v>
      </c>
      <c r="AB50" s="567" t="s">
        <v>168</v>
      </c>
      <c r="AC50" s="570">
        <v>7</v>
      </c>
      <c r="AD50" s="570" t="s">
        <v>61</v>
      </c>
      <c r="AE50" s="574"/>
      <c r="AF50" s="574"/>
      <c r="AG50" s="588"/>
      <c r="AH50" s="588"/>
      <c r="AI50" s="588"/>
      <c r="AJ50" s="588"/>
      <c r="AK50" s="588"/>
      <c r="AL50" s="588"/>
    </row>
    <row r="51" spans="1:38" s="575" customFormat="1" ht="147" x14ac:dyDescent="0.65">
      <c r="A51" s="558">
        <v>91</v>
      </c>
      <c r="B51" s="559" t="s">
        <v>266</v>
      </c>
      <c r="C51" s="560" t="s">
        <v>164</v>
      </c>
      <c r="D51" s="561" t="s">
        <v>265</v>
      </c>
      <c r="E51" s="563" t="s">
        <v>5</v>
      </c>
      <c r="F51" s="563" t="s">
        <v>5</v>
      </c>
      <c r="G51" s="563" t="s">
        <v>5</v>
      </c>
      <c r="H51" s="563" t="s">
        <v>5</v>
      </c>
      <c r="I51" s="563">
        <v>973000</v>
      </c>
      <c r="J51" s="564" t="s">
        <v>146</v>
      </c>
      <c r="K51" s="560" t="s">
        <v>163</v>
      </c>
      <c r="L51" s="565" t="s">
        <v>54</v>
      </c>
      <c r="M51" s="565"/>
      <c r="N51" s="566" t="s">
        <v>54</v>
      </c>
      <c r="O51" s="567" t="s">
        <v>96</v>
      </c>
      <c r="P51" s="589"/>
      <c r="Q51" s="590"/>
      <c r="R51" s="570">
        <v>28</v>
      </c>
      <c r="S51" s="591"/>
      <c r="T51" s="589"/>
      <c r="U51" s="585"/>
      <c r="V51" s="592" t="s">
        <v>67</v>
      </c>
      <c r="W51" s="600"/>
      <c r="X51" s="574"/>
      <c r="Y51" s="574"/>
      <c r="Z51" s="570"/>
      <c r="AA51" s="570">
        <v>2563</v>
      </c>
      <c r="AB51" s="567" t="s">
        <v>168</v>
      </c>
      <c r="AC51" s="570">
        <v>7</v>
      </c>
      <c r="AD51" s="570" t="s">
        <v>61</v>
      </c>
      <c r="AE51" s="574"/>
      <c r="AF51" s="574"/>
    </row>
    <row r="52" spans="1:38" s="575" customFormat="1" ht="126" x14ac:dyDescent="0.65">
      <c r="A52" s="558">
        <v>1</v>
      </c>
      <c r="B52" s="601" t="s">
        <v>737</v>
      </c>
      <c r="C52" s="602" t="s">
        <v>164</v>
      </c>
      <c r="D52" s="561" t="s">
        <v>267</v>
      </c>
      <c r="E52" s="595" t="s">
        <v>5</v>
      </c>
      <c r="F52" s="595" t="s">
        <v>5</v>
      </c>
      <c r="G52" s="595">
        <v>1000000</v>
      </c>
      <c r="H52" s="595" t="s">
        <v>5</v>
      </c>
      <c r="I52" s="595" t="s">
        <v>5</v>
      </c>
      <c r="J52" s="564" t="s">
        <v>146</v>
      </c>
      <c r="K52" s="602" t="s">
        <v>163</v>
      </c>
      <c r="L52" s="565" t="s">
        <v>736</v>
      </c>
      <c r="M52" s="603" t="s">
        <v>738</v>
      </c>
      <c r="N52" s="603" t="s">
        <v>735</v>
      </c>
      <c r="O52" s="591"/>
      <c r="P52" s="591"/>
      <c r="Q52" s="591"/>
      <c r="R52" s="591"/>
      <c r="S52" s="591"/>
      <c r="T52" s="591"/>
      <c r="V52" s="586" t="s">
        <v>268</v>
      </c>
      <c r="Z52" s="591"/>
      <c r="AA52" s="591"/>
      <c r="AB52" s="591"/>
      <c r="AC52" s="591"/>
      <c r="AD52" s="591"/>
    </row>
    <row r="53" spans="1:38" s="575" customFormat="1" ht="147" x14ac:dyDescent="0.65">
      <c r="A53" s="558">
        <v>95</v>
      </c>
      <c r="B53" s="593" t="s">
        <v>256</v>
      </c>
      <c r="C53" s="560" t="s">
        <v>164</v>
      </c>
      <c r="D53" s="561" t="s">
        <v>255</v>
      </c>
      <c r="E53" s="577" t="s">
        <v>5</v>
      </c>
      <c r="F53" s="563" t="s">
        <v>5</v>
      </c>
      <c r="G53" s="563" t="s">
        <v>5</v>
      </c>
      <c r="H53" s="563">
        <v>355000</v>
      </c>
      <c r="I53" s="563" t="s">
        <v>5</v>
      </c>
      <c r="J53" s="564" t="s">
        <v>146</v>
      </c>
      <c r="K53" s="560" t="s">
        <v>163</v>
      </c>
      <c r="L53" s="565" t="s">
        <v>54</v>
      </c>
      <c r="M53" s="565"/>
      <c r="N53" s="604" t="s">
        <v>254</v>
      </c>
      <c r="O53" s="567" t="s">
        <v>1</v>
      </c>
      <c r="P53" s="589"/>
      <c r="Q53" s="603" t="s">
        <v>253</v>
      </c>
      <c r="R53" s="570">
        <v>43</v>
      </c>
      <c r="S53" s="591"/>
      <c r="T53" s="589"/>
      <c r="U53" s="585"/>
      <c r="V53" s="567"/>
      <c r="W53" s="587"/>
      <c r="Z53" s="570"/>
      <c r="AA53" s="570">
        <v>2564</v>
      </c>
      <c r="AB53" s="567" t="s">
        <v>168</v>
      </c>
      <c r="AC53" s="570">
        <v>7</v>
      </c>
      <c r="AD53" s="570" t="s">
        <v>61</v>
      </c>
      <c r="AE53" s="574"/>
      <c r="AF53" s="574"/>
      <c r="AG53" s="574"/>
      <c r="AH53" s="574"/>
      <c r="AI53" s="574"/>
      <c r="AJ53" s="574"/>
      <c r="AK53" s="574"/>
      <c r="AL53" s="574"/>
    </row>
    <row r="54" spans="1:38" s="575" customFormat="1" ht="126" x14ac:dyDescent="0.65">
      <c r="A54" s="558">
        <v>93</v>
      </c>
      <c r="B54" s="593" t="s">
        <v>262</v>
      </c>
      <c r="C54" s="560" t="s">
        <v>164</v>
      </c>
      <c r="D54" s="561" t="s">
        <v>261</v>
      </c>
      <c r="E54" s="577" t="s">
        <v>5</v>
      </c>
      <c r="F54" s="563" t="s">
        <v>5</v>
      </c>
      <c r="G54" s="563" t="s">
        <v>5</v>
      </c>
      <c r="H54" s="563">
        <v>470000</v>
      </c>
      <c r="I54" s="563" t="s">
        <v>5</v>
      </c>
      <c r="J54" s="564" t="s">
        <v>146</v>
      </c>
      <c r="K54" s="560" t="s">
        <v>163</v>
      </c>
      <c r="L54" s="565" t="s">
        <v>54</v>
      </c>
      <c r="M54" s="565"/>
      <c r="N54" s="604" t="s">
        <v>260</v>
      </c>
      <c r="O54" s="567" t="s">
        <v>1</v>
      </c>
      <c r="P54" s="589"/>
      <c r="Q54" s="603" t="s">
        <v>176</v>
      </c>
      <c r="R54" s="570">
        <v>40</v>
      </c>
      <c r="S54" s="591"/>
      <c r="T54" s="589"/>
      <c r="U54" s="585"/>
      <c r="V54" s="567"/>
      <c r="W54" s="587"/>
      <c r="Z54" s="570"/>
      <c r="AA54" s="570">
        <v>2564</v>
      </c>
      <c r="AB54" s="567" t="s">
        <v>168</v>
      </c>
      <c r="AC54" s="570">
        <v>7</v>
      </c>
      <c r="AD54" s="570" t="s">
        <v>61</v>
      </c>
      <c r="AE54" s="574"/>
      <c r="AF54" s="574"/>
      <c r="AG54" s="574"/>
      <c r="AH54" s="574"/>
      <c r="AI54" s="574"/>
      <c r="AJ54" s="574"/>
      <c r="AK54" s="574"/>
      <c r="AL54" s="574"/>
    </row>
    <row r="55" spans="1:38" s="575" customFormat="1" ht="117" x14ac:dyDescent="0.65">
      <c r="A55" s="558">
        <v>22</v>
      </c>
      <c r="B55" s="605" t="s">
        <v>348</v>
      </c>
      <c r="C55" s="560" t="s">
        <v>164</v>
      </c>
      <c r="D55" s="602" t="s">
        <v>346</v>
      </c>
      <c r="E55" s="563" t="s">
        <v>5</v>
      </c>
      <c r="F55" s="563" t="s">
        <v>5</v>
      </c>
      <c r="G55" s="563" t="s">
        <v>5</v>
      </c>
      <c r="H55" s="563" t="s">
        <v>5</v>
      </c>
      <c r="I55" s="563">
        <v>70000</v>
      </c>
      <c r="J55" s="564" t="s">
        <v>146</v>
      </c>
      <c r="K55" s="560" t="s">
        <v>163</v>
      </c>
      <c r="L55" s="565" t="s">
        <v>54</v>
      </c>
      <c r="M55" s="565"/>
      <c r="N55" s="604" t="s">
        <v>345</v>
      </c>
      <c r="O55" s="567" t="s">
        <v>1</v>
      </c>
      <c r="P55" s="589"/>
      <c r="Q55" s="606"/>
      <c r="R55" s="570">
        <v>15</v>
      </c>
      <c r="S55" s="571"/>
      <c r="T55" s="589"/>
      <c r="U55" s="585"/>
      <c r="V55" s="586" t="s">
        <v>347</v>
      </c>
      <c r="W55" s="600"/>
      <c r="X55" s="574"/>
      <c r="Y55" s="574"/>
      <c r="Z55" s="570"/>
      <c r="AA55" s="570">
        <v>2562</v>
      </c>
      <c r="AB55" s="567" t="s">
        <v>168</v>
      </c>
      <c r="AC55" s="570">
        <v>2</v>
      </c>
      <c r="AD55" s="570" t="s">
        <v>174</v>
      </c>
      <c r="AE55" s="574"/>
      <c r="AF55" s="574"/>
      <c r="AG55" s="588"/>
      <c r="AH55" s="588"/>
      <c r="AI55" s="588"/>
      <c r="AJ55" s="588"/>
      <c r="AK55" s="588"/>
      <c r="AL55" s="588"/>
    </row>
    <row r="56" spans="1:38" s="575" customFormat="1" ht="147" x14ac:dyDescent="0.65">
      <c r="A56" s="558">
        <v>94</v>
      </c>
      <c r="B56" s="593" t="s">
        <v>763</v>
      </c>
      <c r="C56" s="560" t="s">
        <v>164</v>
      </c>
      <c r="D56" s="561" t="s">
        <v>259</v>
      </c>
      <c r="E56" s="577" t="s">
        <v>5</v>
      </c>
      <c r="F56" s="577" t="s">
        <v>5</v>
      </c>
      <c r="G56" s="563" t="s">
        <v>5</v>
      </c>
      <c r="H56" s="563">
        <v>797000</v>
      </c>
      <c r="I56" s="563" t="s">
        <v>5</v>
      </c>
      <c r="J56" s="564" t="s">
        <v>146</v>
      </c>
      <c r="K56" s="560" t="s">
        <v>163</v>
      </c>
      <c r="L56" s="565" t="s">
        <v>54</v>
      </c>
      <c r="M56" s="565"/>
      <c r="N56" s="604" t="s">
        <v>258</v>
      </c>
      <c r="O56" s="567" t="s">
        <v>1</v>
      </c>
      <c r="P56" s="589"/>
      <c r="Q56" s="603" t="s">
        <v>257</v>
      </c>
      <c r="R56" s="570">
        <v>42</v>
      </c>
      <c r="S56" s="591"/>
      <c r="T56" s="607"/>
      <c r="U56" s="585"/>
      <c r="V56" s="567"/>
      <c r="W56" s="587"/>
      <c r="Z56" s="570"/>
      <c r="AA56" s="570">
        <v>2564</v>
      </c>
      <c r="AB56" s="567" t="s">
        <v>168</v>
      </c>
      <c r="AC56" s="570">
        <v>7</v>
      </c>
      <c r="AD56" s="570" t="s">
        <v>61</v>
      </c>
      <c r="AE56" s="574"/>
      <c r="AF56" s="574"/>
      <c r="AG56" s="588"/>
      <c r="AH56" s="588"/>
      <c r="AI56" s="588"/>
      <c r="AJ56" s="588"/>
      <c r="AK56" s="588"/>
      <c r="AL56" s="588"/>
    </row>
    <row r="57" spans="1:38" s="575" customFormat="1" ht="84" x14ac:dyDescent="0.65">
      <c r="A57" s="558">
        <v>49</v>
      </c>
      <c r="B57" s="605" t="s">
        <v>308</v>
      </c>
      <c r="C57" s="560" t="s">
        <v>164</v>
      </c>
      <c r="D57" s="594" t="s">
        <v>307</v>
      </c>
      <c r="E57" s="562" t="s">
        <v>5</v>
      </c>
      <c r="F57" s="563" t="s">
        <v>5</v>
      </c>
      <c r="G57" s="563" t="s">
        <v>5</v>
      </c>
      <c r="H57" s="562">
        <v>60000</v>
      </c>
      <c r="I57" s="563" t="s">
        <v>5</v>
      </c>
      <c r="J57" s="564" t="s">
        <v>146</v>
      </c>
      <c r="K57" s="560" t="s">
        <v>163</v>
      </c>
      <c r="L57" s="565" t="s">
        <v>54</v>
      </c>
      <c r="M57" s="565"/>
      <c r="N57" s="604" t="s">
        <v>306</v>
      </c>
      <c r="O57" s="567" t="s">
        <v>1</v>
      </c>
      <c r="P57" s="568"/>
      <c r="Q57" s="606"/>
      <c r="R57" s="570">
        <v>22</v>
      </c>
      <c r="S57" s="571"/>
      <c r="T57" s="589"/>
      <c r="U57" s="572"/>
      <c r="V57" s="586"/>
      <c r="Z57" s="570"/>
      <c r="AA57" s="570">
        <v>2564</v>
      </c>
      <c r="AB57" s="567" t="s">
        <v>245</v>
      </c>
      <c r="AC57" s="570">
        <v>4</v>
      </c>
      <c r="AD57" s="570" t="s">
        <v>167</v>
      </c>
      <c r="AE57" s="574"/>
      <c r="AF57" s="574"/>
    </row>
    <row r="58" spans="1:38" s="575" customFormat="1" ht="105" x14ac:dyDescent="0.65">
      <c r="A58" s="558">
        <v>98</v>
      </c>
      <c r="B58" s="593" t="s">
        <v>764</v>
      </c>
      <c r="C58" s="560" t="s">
        <v>164</v>
      </c>
      <c r="D58" s="594" t="s">
        <v>246</v>
      </c>
      <c r="E58" s="563" t="s">
        <v>5</v>
      </c>
      <c r="F58" s="563" t="s">
        <v>5</v>
      </c>
      <c r="G58" s="563" t="s">
        <v>5</v>
      </c>
      <c r="H58" s="563">
        <v>223000</v>
      </c>
      <c r="I58" s="563" t="s">
        <v>5</v>
      </c>
      <c r="J58" s="564" t="s">
        <v>146</v>
      </c>
      <c r="K58" s="560" t="s">
        <v>163</v>
      </c>
      <c r="L58" s="565" t="s">
        <v>54</v>
      </c>
      <c r="M58" s="565"/>
      <c r="N58" s="566" t="s">
        <v>54</v>
      </c>
      <c r="O58" s="567" t="s">
        <v>96</v>
      </c>
      <c r="P58" s="589"/>
      <c r="Q58" s="590"/>
      <c r="R58" s="570">
        <v>31</v>
      </c>
      <c r="S58" s="591"/>
      <c r="T58" s="589"/>
      <c r="U58" s="585"/>
      <c r="V58" s="586"/>
      <c r="W58" s="587"/>
      <c r="Z58" s="570"/>
      <c r="AA58" s="570">
        <v>2564</v>
      </c>
      <c r="AB58" s="567" t="s">
        <v>245</v>
      </c>
      <c r="AC58" s="570">
        <v>7</v>
      </c>
      <c r="AD58" s="570" t="s">
        <v>61</v>
      </c>
      <c r="AE58" s="574"/>
      <c r="AF58" s="574"/>
      <c r="AG58" s="574"/>
      <c r="AH58" s="574"/>
      <c r="AI58" s="574"/>
      <c r="AJ58" s="574"/>
      <c r="AK58" s="574"/>
      <c r="AL58" s="574"/>
    </row>
    <row r="59" spans="1:38" s="574" customFormat="1" ht="105" x14ac:dyDescent="0.65">
      <c r="A59" s="558">
        <v>97</v>
      </c>
      <c r="B59" s="593" t="s">
        <v>250</v>
      </c>
      <c r="C59" s="560" t="s">
        <v>164</v>
      </c>
      <c r="D59" s="594" t="s">
        <v>249</v>
      </c>
      <c r="E59" s="577" t="s">
        <v>5</v>
      </c>
      <c r="F59" s="563" t="s">
        <v>5</v>
      </c>
      <c r="G59" s="563"/>
      <c r="H59" s="563">
        <v>284000</v>
      </c>
      <c r="I59" s="563" t="s">
        <v>5</v>
      </c>
      <c r="J59" s="564" t="s">
        <v>146</v>
      </c>
      <c r="K59" s="560" t="s">
        <v>163</v>
      </c>
      <c r="L59" s="565" t="s">
        <v>54</v>
      </c>
      <c r="M59" s="565"/>
      <c r="N59" s="604" t="s">
        <v>248</v>
      </c>
      <c r="O59" s="567" t="s">
        <v>1</v>
      </c>
      <c r="P59" s="589"/>
      <c r="Q59" s="603" t="s">
        <v>247</v>
      </c>
      <c r="R59" s="570">
        <v>41</v>
      </c>
      <c r="S59" s="591"/>
      <c r="T59" s="589"/>
      <c r="U59" s="585"/>
      <c r="V59" s="567"/>
      <c r="W59" s="587"/>
      <c r="X59" s="575"/>
      <c r="Y59" s="575"/>
      <c r="Z59" s="570"/>
      <c r="AA59" s="570">
        <v>2564</v>
      </c>
      <c r="AB59" s="567" t="s">
        <v>245</v>
      </c>
      <c r="AC59" s="570">
        <v>7</v>
      </c>
      <c r="AD59" s="570" t="s">
        <v>61</v>
      </c>
      <c r="AG59" s="575"/>
      <c r="AH59" s="575"/>
      <c r="AI59" s="575"/>
      <c r="AJ59" s="575"/>
      <c r="AK59" s="575"/>
      <c r="AL59" s="575"/>
    </row>
    <row r="60" spans="1:38" s="574" customFormat="1" ht="84" x14ac:dyDescent="0.65">
      <c r="A60" s="558">
        <v>77</v>
      </c>
      <c r="B60" s="593" t="s">
        <v>275</v>
      </c>
      <c r="C60" s="560" t="s">
        <v>164</v>
      </c>
      <c r="D60" s="594" t="s">
        <v>272</v>
      </c>
      <c r="E60" s="563" t="s">
        <v>5</v>
      </c>
      <c r="F60" s="563" t="s">
        <v>5</v>
      </c>
      <c r="G60" s="563" t="s">
        <v>5</v>
      </c>
      <c r="H60" s="608">
        <v>600000</v>
      </c>
      <c r="I60" s="563" t="s">
        <v>5</v>
      </c>
      <c r="J60" s="564" t="s">
        <v>146</v>
      </c>
      <c r="K60" s="603" t="s">
        <v>166</v>
      </c>
      <c r="L60" s="565" t="s">
        <v>54</v>
      </c>
      <c r="M60" s="565"/>
      <c r="N60" s="593"/>
      <c r="O60" s="593"/>
      <c r="P60" s="593"/>
      <c r="Q60" s="593"/>
      <c r="R60" s="597">
        <v>2</v>
      </c>
      <c r="S60" s="593"/>
      <c r="T60" s="593"/>
      <c r="U60" s="598" t="s">
        <v>81</v>
      </c>
      <c r="V60" s="586" t="s">
        <v>273</v>
      </c>
      <c r="W60" s="598"/>
      <c r="X60" s="599">
        <v>3.1</v>
      </c>
      <c r="Y60" s="588" t="s">
        <v>54</v>
      </c>
      <c r="Z60" s="597"/>
      <c r="AA60" s="597"/>
      <c r="AB60" s="586" t="s">
        <v>165</v>
      </c>
      <c r="AC60" s="586">
        <v>7</v>
      </c>
      <c r="AD60" s="586" t="s">
        <v>119</v>
      </c>
      <c r="AE60" s="599">
        <v>82</v>
      </c>
      <c r="AF60" s="599"/>
      <c r="AG60" s="588"/>
      <c r="AH60" s="588"/>
      <c r="AI60" s="588"/>
      <c r="AJ60" s="588"/>
      <c r="AK60" s="588"/>
      <c r="AL60" s="588"/>
    </row>
    <row r="61" spans="1:38" s="574" customFormat="1" ht="84" x14ac:dyDescent="0.65">
      <c r="A61" s="558">
        <v>78</v>
      </c>
      <c r="B61" s="593" t="s">
        <v>274</v>
      </c>
      <c r="C61" s="560" t="s">
        <v>164</v>
      </c>
      <c r="D61" s="594" t="s">
        <v>272</v>
      </c>
      <c r="E61" s="563" t="s">
        <v>5</v>
      </c>
      <c r="F61" s="563" t="s">
        <v>5</v>
      </c>
      <c r="G61" s="563" t="s">
        <v>5</v>
      </c>
      <c r="H61" s="563" t="s">
        <v>5</v>
      </c>
      <c r="I61" s="608">
        <v>600000</v>
      </c>
      <c r="J61" s="564" t="s">
        <v>146</v>
      </c>
      <c r="K61" s="603" t="s">
        <v>166</v>
      </c>
      <c r="L61" s="565" t="s">
        <v>54</v>
      </c>
      <c r="M61" s="565"/>
      <c r="N61" s="593"/>
      <c r="O61" s="593"/>
      <c r="P61" s="593"/>
      <c r="Q61" s="593"/>
      <c r="R61" s="597">
        <v>2</v>
      </c>
      <c r="S61" s="593"/>
      <c r="T61" s="593"/>
      <c r="U61" s="598" t="s">
        <v>81</v>
      </c>
      <c r="V61" s="586" t="s">
        <v>273</v>
      </c>
      <c r="W61" s="598"/>
      <c r="X61" s="609">
        <v>3.1</v>
      </c>
      <c r="Y61" s="610" t="s">
        <v>54</v>
      </c>
      <c r="Z61" s="597"/>
      <c r="AA61" s="597"/>
      <c r="AB61" s="586" t="s">
        <v>165</v>
      </c>
      <c r="AC61" s="586">
        <v>7</v>
      </c>
      <c r="AD61" s="586" t="s">
        <v>119</v>
      </c>
      <c r="AE61" s="609">
        <v>82</v>
      </c>
      <c r="AF61" s="609"/>
      <c r="AG61" s="610"/>
      <c r="AH61" s="610"/>
      <c r="AI61" s="610"/>
      <c r="AJ61" s="610"/>
      <c r="AK61" s="610"/>
      <c r="AL61" s="610"/>
    </row>
    <row r="62" spans="1:38" s="574" customFormat="1" ht="105" x14ac:dyDescent="0.65">
      <c r="A62" s="558">
        <v>57</v>
      </c>
      <c r="B62" s="576" t="s">
        <v>302</v>
      </c>
      <c r="C62" s="560" t="s">
        <v>164</v>
      </c>
      <c r="D62" s="594" t="s">
        <v>301</v>
      </c>
      <c r="E62" s="577" t="s">
        <v>5</v>
      </c>
      <c r="F62" s="563" t="s">
        <v>5</v>
      </c>
      <c r="G62" s="563" t="s">
        <v>5</v>
      </c>
      <c r="H62" s="563">
        <v>185000</v>
      </c>
      <c r="I62" s="563" t="s">
        <v>5</v>
      </c>
      <c r="J62" s="564" t="s">
        <v>146</v>
      </c>
      <c r="K62" s="603" t="s">
        <v>166</v>
      </c>
      <c r="L62" s="565" t="s">
        <v>54</v>
      </c>
      <c r="M62" s="565"/>
      <c r="N62" s="604" t="s">
        <v>300</v>
      </c>
      <c r="O62" s="567" t="s">
        <v>1</v>
      </c>
      <c r="P62" s="589"/>
      <c r="Q62" s="603" t="s">
        <v>299</v>
      </c>
      <c r="R62" s="570">
        <v>24</v>
      </c>
      <c r="S62" s="591"/>
      <c r="T62" s="589"/>
      <c r="U62" s="585"/>
      <c r="V62" s="567" t="s">
        <v>67</v>
      </c>
      <c r="W62" s="587"/>
      <c r="X62" s="575"/>
      <c r="Y62" s="575"/>
      <c r="Z62" s="570"/>
      <c r="AA62" s="570">
        <v>2564</v>
      </c>
      <c r="AB62" s="567" t="s">
        <v>165</v>
      </c>
      <c r="AC62" s="570">
        <v>4</v>
      </c>
      <c r="AD62" s="570" t="s">
        <v>89</v>
      </c>
      <c r="AG62" s="575"/>
      <c r="AH62" s="575"/>
      <c r="AI62" s="575"/>
      <c r="AJ62" s="575"/>
      <c r="AK62" s="575"/>
      <c r="AL62" s="575"/>
    </row>
    <row r="63" spans="1:38" s="574" customFormat="1" ht="105" x14ac:dyDescent="0.65">
      <c r="A63" s="558">
        <v>75</v>
      </c>
      <c r="B63" s="576" t="s">
        <v>279</v>
      </c>
      <c r="C63" s="560" t="s">
        <v>164</v>
      </c>
      <c r="D63" s="594" t="s">
        <v>278</v>
      </c>
      <c r="E63" s="563" t="s">
        <v>5</v>
      </c>
      <c r="F63" s="563" t="s">
        <v>5</v>
      </c>
      <c r="G63" s="563" t="s">
        <v>5</v>
      </c>
      <c r="H63" s="563" t="s">
        <v>5</v>
      </c>
      <c r="I63" s="563">
        <v>1000000</v>
      </c>
      <c r="J63" s="564" t="s">
        <v>146</v>
      </c>
      <c r="K63" s="603" t="s">
        <v>166</v>
      </c>
      <c r="L63" s="565" t="s">
        <v>54</v>
      </c>
      <c r="M63" s="565"/>
      <c r="N63" s="604" t="s">
        <v>277</v>
      </c>
      <c r="O63" s="567" t="s">
        <v>1</v>
      </c>
      <c r="P63" s="589"/>
      <c r="Q63" s="603" t="s">
        <v>276</v>
      </c>
      <c r="R63" s="570">
        <v>35</v>
      </c>
      <c r="S63" s="591"/>
      <c r="T63" s="589"/>
      <c r="U63" s="585"/>
      <c r="V63" s="567"/>
      <c r="W63" s="600"/>
      <c r="Z63" s="570"/>
      <c r="AA63" s="570">
        <v>2561</v>
      </c>
      <c r="AB63" s="567" t="s">
        <v>165</v>
      </c>
      <c r="AC63" s="570">
        <v>7</v>
      </c>
      <c r="AD63" s="570" t="s">
        <v>119</v>
      </c>
    </row>
    <row r="64" spans="1:38" s="575" customFormat="1" ht="168" x14ac:dyDescent="0.65">
      <c r="A64" s="558">
        <v>61</v>
      </c>
      <c r="B64" s="605" t="s">
        <v>293</v>
      </c>
      <c r="C64" s="602" t="s">
        <v>164</v>
      </c>
      <c r="D64" s="594" t="s">
        <v>292</v>
      </c>
      <c r="E64" s="608" t="s">
        <v>5</v>
      </c>
      <c r="F64" s="608">
        <v>964000</v>
      </c>
      <c r="G64" s="563" t="s">
        <v>5</v>
      </c>
      <c r="H64" s="563" t="s">
        <v>5</v>
      </c>
      <c r="I64" s="563" t="s">
        <v>5</v>
      </c>
      <c r="J64" s="564" t="s">
        <v>146</v>
      </c>
      <c r="K64" s="602" t="s">
        <v>145</v>
      </c>
      <c r="L64" s="565" t="s">
        <v>54</v>
      </c>
      <c r="M64" s="565"/>
      <c r="N64" s="565" t="s">
        <v>54</v>
      </c>
      <c r="O64" s="567" t="s">
        <v>137</v>
      </c>
      <c r="P64" s="611"/>
      <c r="Q64" s="612"/>
      <c r="R64" s="558">
        <v>1</v>
      </c>
      <c r="S64" s="571"/>
      <c r="T64" s="611"/>
      <c r="U64" s="585"/>
      <c r="V64" s="613"/>
      <c r="W64" s="587"/>
      <c r="Z64" s="570"/>
      <c r="AA64" s="570">
        <v>2562</v>
      </c>
      <c r="AB64" s="567" t="s">
        <v>165</v>
      </c>
      <c r="AC64" s="570">
        <v>5</v>
      </c>
      <c r="AD64" s="570" t="s">
        <v>84</v>
      </c>
      <c r="AE64" s="574"/>
      <c r="AF64" s="574"/>
    </row>
    <row r="65" spans="1:38" s="588" customFormat="1" ht="136.80000000000001" x14ac:dyDescent="0.65">
      <c r="A65" s="558">
        <v>17</v>
      </c>
      <c r="B65" s="605" t="s">
        <v>352</v>
      </c>
      <c r="C65" s="560" t="s">
        <v>164</v>
      </c>
      <c r="D65" s="561" t="s">
        <v>350</v>
      </c>
      <c r="E65" s="563" t="s">
        <v>5</v>
      </c>
      <c r="F65" s="563" t="s">
        <v>5</v>
      </c>
      <c r="G65" s="563" t="s">
        <v>5</v>
      </c>
      <c r="H65" s="563" t="s">
        <v>5</v>
      </c>
      <c r="I65" s="563">
        <v>165000</v>
      </c>
      <c r="J65" s="564" t="s">
        <v>146</v>
      </c>
      <c r="K65" s="560" t="s">
        <v>145</v>
      </c>
      <c r="L65" s="565" t="s">
        <v>54</v>
      </c>
      <c r="M65" s="565"/>
      <c r="N65" s="566" t="s">
        <v>54</v>
      </c>
      <c r="O65" s="567" t="s">
        <v>96</v>
      </c>
      <c r="P65" s="589"/>
      <c r="Q65" s="606"/>
      <c r="R65" s="570">
        <v>4</v>
      </c>
      <c r="S65" s="571"/>
      <c r="T65" s="589"/>
      <c r="U65" s="570"/>
      <c r="V65" s="586" t="s">
        <v>351</v>
      </c>
      <c r="W65" s="571"/>
      <c r="X65" s="574"/>
      <c r="Y65" s="574"/>
      <c r="Z65" s="570"/>
      <c r="AA65" s="570">
        <v>2563</v>
      </c>
      <c r="AB65" s="567" t="s">
        <v>165</v>
      </c>
      <c r="AC65" s="570">
        <v>2</v>
      </c>
      <c r="AD65" s="570" t="s">
        <v>349</v>
      </c>
      <c r="AE65" s="574"/>
      <c r="AF65" s="574"/>
    </row>
    <row r="66" spans="1:38" s="588" customFormat="1" ht="105" x14ac:dyDescent="0.65">
      <c r="A66" s="558">
        <v>38</v>
      </c>
      <c r="B66" s="576" t="s">
        <v>333</v>
      </c>
      <c r="C66" s="560" t="s">
        <v>164</v>
      </c>
      <c r="D66" s="561" t="s">
        <v>332</v>
      </c>
      <c r="E66" s="563" t="s">
        <v>5</v>
      </c>
      <c r="F66" s="563" t="s">
        <v>5</v>
      </c>
      <c r="G66" s="563" t="s">
        <v>5</v>
      </c>
      <c r="H66" s="563">
        <v>464000</v>
      </c>
      <c r="I66" s="563"/>
      <c r="J66" s="564" t="s">
        <v>146</v>
      </c>
      <c r="K66" s="603" t="s">
        <v>166</v>
      </c>
      <c r="L66" s="565" t="s">
        <v>54</v>
      </c>
      <c r="M66" s="565"/>
      <c r="N66" s="604" t="s">
        <v>331</v>
      </c>
      <c r="O66" s="567" t="s">
        <v>1</v>
      </c>
      <c r="P66" s="589"/>
      <c r="Q66" s="603" t="s">
        <v>330</v>
      </c>
      <c r="R66" s="570">
        <v>20</v>
      </c>
      <c r="S66" s="591"/>
      <c r="T66" s="589"/>
      <c r="U66" s="570"/>
      <c r="V66" s="567"/>
      <c r="W66" s="571"/>
      <c r="X66" s="574"/>
      <c r="Y66" s="574"/>
      <c r="Z66" s="570"/>
      <c r="AA66" s="570">
        <v>2564</v>
      </c>
      <c r="AB66" s="567" t="s">
        <v>165</v>
      </c>
      <c r="AC66" s="570">
        <v>3</v>
      </c>
      <c r="AD66" s="570" t="s">
        <v>64</v>
      </c>
      <c r="AE66" s="574"/>
      <c r="AF66" s="574"/>
      <c r="AG66" s="574"/>
      <c r="AH66" s="574"/>
      <c r="AI66" s="574"/>
      <c r="AJ66" s="574"/>
      <c r="AK66" s="574"/>
      <c r="AL66" s="574"/>
    </row>
    <row r="67" spans="1:38" s="588" customFormat="1" ht="123" x14ac:dyDescent="0.65">
      <c r="A67" s="558">
        <v>16</v>
      </c>
      <c r="B67" s="605" t="s">
        <v>355</v>
      </c>
      <c r="C67" s="560" t="s">
        <v>164</v>
      </c>
      <c r="D67" s="603" t="s">
        <v>354</v>
      </c>
      <c r="E67" s="563" t="s">
        <v>5</v>
      </c>
      <c r="F67" s="563" t="s">
        <v>5</v>
      </c>
      <c r="G67" s="563" t="s">
        <v>5</v>
      </c>
      <c r="H67" s="563">
        <v>250000</v>
      </c>
      <c r="I67" s="563" t="s">
        <v>5</v>
      </c>
      <c r="J67" s="564" t="s">
        <v>146</v>
      </c>
      <c r="K67" s="603" t="s">
        <v>166</v>
      </c>
      <c r="L67" s="565" t="s">
        <v>54</v>
      </c>
      <c r="M67" s="565"/>
      <c r="N67" s="604" t="s">
        <v>353</v>
      </c>
      <c r="O67" s="567" t="s">
        <v>1</v>
      </c>
      <c r="P67" s="589"/>
      <c r="Q67" s="606"/>
      <c r="R67" s="570">
        <v>10</v>
      </c>
      <c r="S67" s="571"/>
      <c r="T67" s="589"/>
      <c r="U67" s="570"/>
      <c r="V67" s="586"/>
      <c r="W67" s="571"/>
      <c r="X67" s="574"/>
      <c r="Y67" s="574"/>
      <c r="Z67" s="570"/>
      <c r="AA67" s="570">
        <v>2564</v>
      </c>
      <c r="AB67" s="567" t="s">
        <v>165</v>
      </c>
      <c r="AC67" s="570">
        <v>2</v>
      </c>
      <c r="AD67" s="570" t="s">
        <v>349</v>
      </c>
      <c r="AE67" s="574"/>
      <c r="AF67" s="574"/>
      <c r="AG67" s="574"/>
      <c r="AH67" s="574"/>
      <c r="AI67" s="574"/>
      <c r="AJ67" s="574"/>
      <c r="AK67" s="574"/>
      <c r="AL67" s="574"/>
    </row>
    <row r="68" spans="1:38" s="588" customFormat="1" ht="117" x14ac:dyDescent="0.65">
      <c r="A68" s="558">
        <v>99</v>
      </c>
      <c r="B68" s="593" t="s">
        <v>244</v>
      </c>
      <c r="C68" s="560" t="s">
        <v>164</v>
      </c>
      <c r="D68" s="594" t="s">
        <v>243</v>
      </c>
      <c r="E68" s="577" t="s">
        <v>5</v>
      </c>
      <c r="F68" s="563">
        <v>215000</v>
      </c>
      <c r="G68" s="563" t="s">
        <v>5</v>
      </c>
      <c r="H68" s="577" t="s">
        <v>5</v>
      </c>
      <c r="I68" s="563" t="s">
        <v>5</v>
      </c>
      <c r="J68" s="564" t="s">
        <v>146</v>
      </c>
      <c r="K68" s="603" t="s">
        <v>166</v>
      </c>
      <c r="L68" s="565" t="s">
        <v>54</v>
      </c>
      <c r="M68" s="565"/>
      <c r="N68" s="604" t="s">
        <v>242</v>
      </c>
      <c r="O68" s="567" t="s">
        <v>1</v>
      </c>
      <c r="P68" s="607"/>
      <c r="Q68" s="603" t="s">
        <v>241</v>
      </c>
      <c r="R68" s="570">
        <v>39</v>
      </c>
      <c r="S68" s="591"/>
      <c r="T68" s="589"/>
      <c r="U68" s="570"/>
      <c r="V68" s="567" t="s">
        <v>67</v>
      </c>
      <c r="W68" s="591"/>
      <c r="X68" s="587"/>
      <c r="Y68" s="587"/>
      <c r="Z68" s="570"/>
      <c r="AA68" s="570">
        <v>2562</v>
      </c>
      <c r="AB68" s="567" t="s">
        <v>165</v>
      </c>
      <c r="AC68" s="570">
        <v>7</v>
      </c>
      <c r="AD68" s="570" t="s">
        <v>61</v>
      </c>
      <c r="AE68" s="600"/>
      <c r="AF68" s="600"/>
      <c r="AG68" s="574"/>
      <c r="AH68" s="574"/>
      <c r="AI68" s="574"/>
      <c r="AJ68" s="574"/>
      <c r="AK68" s="574"/>
      <c r="AL68" s="574"/>
    </row>
    <row r="69" spans="1:38" s="588" customFormat="1" ht="105" x14ac:dyDescent="0.65">
      <c r="A69" s="558">
        <v>34</v>
      </c>
      <c r="B69" s="605" t="s">
        <v>336</v>
      </c>
      <c r="C69" s="560" t="s">
        <v>164</v>
      </c>
      <c r="D69" s="561" t="s">
        <v>335</v>
      </c>
      <c r="E69" s="562" t="s">
        <v>5</v>
      </c>
      <c r="F69" s="563" t="s">
        <v>5</v>
      </c>
      <c r="G69" s="563" t="s">
        <v>5</v>
      </c>
      <c r="H69" s="562">
        <v>530000</v>
      </c>
      <c r="I69" s="563" t="s">
        <v>5</v>
      </c>
      <c r="J69" s="564" t="s">
        <v>146</v>
      </c>
      <c r="K69" s="603" t="s">
        <v>166</v>
      </c>
      <c r="L69" s="565" t="s">
        <v>54</v>
      </c>
      <c r="M69" s="565"/>
      <c r="N69" s="604" t="s">
        <v>334</v>
      </c>
      <c r="O69" s="567" t="s">
        <v>1</v>
      </c>
      <c r="P69" s="568"/>
      <c r="Q69" s="606"/>
      <c r="R69" s="570">
        <v>12</v>
      </c>
      <c r="S69" s="571"/>
      <c r="T69" s="589"/>
      <c r="U69" s="570"/>
      <c r="V69" s="586"/>
      <c r="W69" s="591"/>
      <c r="X69" s="575"/>
      <c r="Y69" s="575"/>
      <c r="Z69" s="570"/>
      <c r="AA69" s="570">
        <v>2564</v>
      </c>
      <c r="AB69" s="567" t="s">
        <v>165</v>
      </c>
      <c r="AC69" s="570">
        <v>2</v>
      </c>
      <c r="AD69" s="570" t="s">
        <v>121</v>
      </c>
      <c r="AE69" s="574"/>
      <c r="AF69" s="574"/>
      <c r="AG69" s="575"/>
      <c r="AH69" s="575"/>
      <c r="AI69" s="575"/>
      <c r="AJ69" s="575"/>
      <c r="AK69" s="575"/>
      <c r="AL69" s="575"/>
    </row>
    <row r="70" spans="1:38" s="588" customFormat="1" ht="105" x14ac:dyDescent="0.65">
      <c r="A70" s="558">
        <v>44</v>
      </c>
      <c r="B70" s="576" t="s">
        <v>321</v>
      </c>
      <c r="C70" s="560" t="s">
        <v>164</v>
      </c>
      <c r="D70" s="594" t="s">
        <v>320</v>
      </c>
      <c r="E70" s="577" t="s">
        <v>5</v>
      </c>
      <c r="F70" s="577" t="s">
        <v>5</v>
      </c>
      <c r="G70" s="563" t="s">
        <v>5</v>
      </c>
      <c r="H70" s="563">
        <v>150000</v>
      </c>
      <c r="I70" s="563" t="s">
        <v>5</v>
      </c>
      <c r="J70" s="564" t="s">
        <v>146</v>
      </c>
      <c r="K70" s="560" t="s">
        <v>163</v>
      </c>
      <c r="L70" s="565" t="s">
        <v>54</v>
      </c>
      <c r="M70" s="565"/>
      <c r="N70" s="604" t="s">
        <v>319</v>
      </c>
      <c r="O70" s="567" t="s">
        <v>1</v>
      </c>
      <c r="P70" s="589"/>
      <c r="Q70" s="603" t="s">
        <v>318</v>
      </c>
      <c r="R70" s="570">
        <v>27</v>
      </c>
      <c r="S70" s="591"/>
      <c r="T70" s="607"/>
      <c r="U70" s="570"/>
      <c r="V70" s="567"/>
      <c r="W70" s="591"/>
      <c r="X70" s="575"/>
      <c r="Y70" s="575"/>
      <c r="Z70" s="570"/>
      <c r="AA70" s="570">
        <v>2564</v>
      </c>
      <c r="AB70" s="567" t="s">
        <v>317</v>
      </c>
      <c r="AC70" s="570">
        <v>4</v>
      </c>
      <c r="AD70" s="570" t="s">
        <v>53</v>
      </c>
      <c r="AE70" s="574"/>
      <c r="AF70" s="574"/>
      <c r="AG70" s="575"/>
      <c r="AH70" s="575"/>
      <c r="AI70" s="575"/>
      <c r="AJ70" s="575"/>
      <c r="AK70" s="575"/>
      <c r="AL70" s="575"/>
    </row>
    <row r="71" spans="1:38" s="575" customFormat="1" ht="98.4" x14ac:dyDescent="0.65">
      <c r="A71" s="558">
        <v>5</v>
      </c>
      <c r="B71" s="593" t="s">
        <v>366</v>
      </c>
      <c r="C71" s="560" t="s">
        <v>164</v>
      </c>
      <c r="D71" s="593" t="s">
        <v>364</v>
      </c>
      <c r="E71" s="563" t="s">
        <v>5</v>
      </c>
      <c r="F71" s="563" t="s">
        <v>5</v>
      </c>
      <c r="G71" s="563" t="s">
        <v>5</v>
      </c>
      <c r="H71" s="563" t="s">
        <v>5</v>
      </c>
      <c r="I71" s="562">
        <v>500000</v>
      </c>
      <c r="J71" s="564" t="s">
        <v>146</v>
      </c>
      <c r="K71" s="560" t="s">
        <v>163</v>
      </c>
      <c r="L71" s="565" t="s">
        <v>54</v>
      </c>
      <c r="M71" s="565"/>
      <c r="N71" s="593"/>
      <c r="O71" s="593"/>
      <c r="P71" s="593"/>
      <c r="Q71" s="593"/>
      <c r="R71" s="597">
        <v>1</v>
      </c>
      <c r="S71" s="593"/>
      <c r="T71" s="596"/>
      <c r="U71" s="598" t="s">
        <v>81</v>
      </c>
      <c r="V71" s="586" t="s">
        <v>365</v>
      </c>
      <c r="W71" s="598"/>
      <c r="X71" s="599">
        <v>3.1</v>
      </c>
      <c r="Y71" s="588" t="s">
        <v>54</v>
      </c>
      <c r="Z71" s="597"/>
      <c r="AA71" s="597"/>
      <c r="AB71" s="586" t="s">
        <v>363</v>
      </c>
      <c r="AC71" s="586">
        <v>1</v>
      </c>
      <c r="AD71" s="598" t="s">
        <v>68</v>
      </c>
      <c r="AE71" s="599">
        <v>1</v>
      </c>
      <c r="AF71" s="599"/>
      <c r="AG71" s="588"/>
      <c r="AH71" s="588"/>
      <c r="AI71" s="588"/>
      <c r="AJ71" s="588"/>
      <c r="AK71" s="588"/>
      <c r="AL71" s="588"/>
    </row>
    <row r="72" spans="1:38" s="575" customFormat="1" ht="172.2" x14ac:dyDescent="0.65">
      <c r="A72" s="558">
        <v>3</v>
      </c>
      <c r="B72" s="593" t="s">
        <v>729</v>
      </c>
      <c r="C72" s="614" t="s">
        <v>164</v>
      </c>
      <c r="D72" s="605" t="s">
        <v>728</v>
      </c>
      <c r="E72" s="562" t="s">
        <v>5</v>
      </c>
      <c r="F72" s="563" t="s">
        <v>5</v>
      </c>
      <c r="G72" s="563">
        <v>700000</v>
      </c>
      <c r="H72" s="563" t="s">
        <v>5</v>
      </c>
      <c r="I72" s="563" t="s">
        <v>5</v>
      </c>
      <c r="J72" s="564" t="s">
        <v>146</v>
      </c>
      <c r="K72" s="560" t="s">
        <v>727</v>
      </c>
      <c r="L72" s="565" t="s">
        <v>54</v>
      </c>
      <c r="M72" s="615" t="s">
        <v>726</v>
      </c>
      <c r="N72" s="603"/>
      <c r="O72" s="587"/>
      <c r="P72" s="587"/>
      <c r="Q72" s="587"/>
      <c r="R72" s="587"/>
      <c r="S72" s="587"/>
      <c r="T72" s="587"/>
      <c r="V72" s="586"/>
      <c r="Z72" s="587"/>
      <c r="AA72" s="587"/>
      <c r="AB72" s="587"/>
      <c r="AC72" s="587"/>
      <c r="AD72" s="587"/>
    </row>
    <row r="73" spans="1:38" s="588" customFormat="1" ht="141.6" x14ac:dyDescent="0.65">
      <c r="A73" s="558">
        <v>14</v>
      </c>
      <c r="B73" s="605" t="s">
        <v>359</v>
      </c>
      <c r="C73" s="560" t="s">
        <v>164</v>
      </c>
      <c r="D73" s="602" t="s">
        <v>358</v>
      </c>
      <c r="E73" s="563" t="s">
        <v>5</v>
      </c>
      <c r="F73" s="563">
        <v>235000</v>
      </c>
      <c r="G73" s="563" t="s">
        <v>5</v>
      </c>
      <c r="H73" s="563" t="s">
        <v>5</v>
      </c>
      <c r="I73" s="563" t="s">
        <v>5</v>
      </c>
      <c r="J73" s="564" t="s">
        <v>146</v>
      </c>
      <c r="K73" s="560" t="s">
        <v>163</v>
      </c>
      <c r="L73" s="565" t="s">
        <v>54</v>
      </c>
      <c r="M73" s="565"/>
      <c r="N73" s="604" t="s">
        <v>357</v>
      </c>
      <c r="O73" s="567" t="s">
        <v>1</v>
      </c>
      <c r="P73" s="589"/>
      <c r="Q73" s="606"/>
      <c r="R73" s="570">
        <v>7</v>
      </c>
      <c r="S73" s="571"/>
      <c r="T73" s="589"/>
      <c r="U73" s="570"/>
      <c r="V73" s="586"/>
      <c r="W73" s="571"/>
      <c r="X73" s="574"/>
      <c r="Y73" s="574"/>
      <c r="Z73" s="570"/>
      <c r="AA73" s="570">
        <v>2562</v>
      </c>
      <c r="AB73" s="567" t="s">
        <v>356</v>
      </c>
      <c r="AC73" s="570">
        <v>2</v>
      </c>
      <c r="AD73" s="570" t="s">
        <v>349</v>
      </c>
      <c r="AE73" s="574"/>
      <c r="AF73" s="574"/>
      <c r="AG73" s="574"/>
      <c r="AH73" s="574"/>
      <c r="AI73" s="574"/>
      <c r="AJ73" s="574"/>
      <c r="AK73" s="574"/>
      <c r="AL73" s="574"/>
    </row>
    <row r="74" spans="1:38" s="588" customFormat="1" ht="123" x14ac:dyDescent="0.7">
      <c r="A74" s="558">
        <v>100</v>
      </c>
      <c r="B74" s="593" t="s">
        <v>240</v>
      </c>
      <c r="C74" s="593" t="s">
        <v>239</v>
      </c>
      <c r="D74" s="605" t="s">
        <v>238</v>
      </c>
      <c r="E74" s="616" t="s">
        <v>5</v>
      </c>
      <c r="F74" s="616" t="s">
        <v>5</v>
      </c>
      <c r="G74" s="616" t="s">
        <v>5</v>
      </c>
      <c r="H74" s="616">
        <v>60000</v>
      </c>
      <c r="I74" s="616" t="s">
        <v>5</v>
      </c>
      <c r="J74" s="617" t="s">
        <v>72</v>
      </c>
      <c r="K74" s="618" t="s">
        <v>55</v>
      </c>
      <c r="L74" s="567" t="s">
        <v>54</v>
      </c>
      <c r="M74" s="567"/>
      <c r="N74" s="619"/>
      <c r="O74" s="620"/>
      <c r="P74" s="621" t="s">
        <v>144</v>
      </c>
      <c r="Q74" s="567" t="s">
        <v>96</v>
      </c>
      <c r="R74" s="570">
        <v>6</v>
      </c>
      <c r="S74" s="591"/>
      <c r="T74" s="620"/>
      <c r="U74" s="591"/>
      <c r="V74" s="586"/>
      <c r="W74" s="591"/>
      <c r="X74" s="587"/>
      <c r="Y74" s="587"/>
      <c r="Z74" s="570">
        <v>2564</v>
      </c>
      <c r="AA74" s="570" t="s">
        <v>237</v>
      </c>
      <c r="AB74" s="570">
        <v>7</v>
      </c>
      <c r="AC74" s="570" t="s">
        <v>61</v>
      </c>
      <c r="AD74" s="591"/>
      <c r="AE74" s="610"/>
      <c r="AF74" s="610"/>
      <c r="AG74" s="575"/>
      <c r="AH74" s="575"/>
      <c r="AI74" s="575"/>
      <c r="AJ74" s="575"/>
      <c r="AK74" s="575"/>
      <c r="AL74" s="575"/>
    </row>
    <row r="75" spans="1:38" s="588" customFormat="1" ht="172.2" x14ac:dyDescent="0.25">
      <c r="A75" s="558">
        <v>70</v>
      </c>
      <c r="B75" s="593" t="s">
        <v>287</v>
      </c>
      <c r="C75" s="560" t="s">
        <v>164</v>
      </c>
      <c r="D75" s="593" t="s">
        <v>285</v>
      </c>
      <c r="E75" s="563" t="s">
        <v>5</v>
      </c>
      <c r="F75" s="563" t="s">
        <v>5</v>
      </c>
      <c r="G75" s="563" t="s">
        <v>5</v>
      </c>
      <c r="H75" s="563" t="s">
        <v>5</v>
      </c>
      <c r="I75" s="563">
        <v>120000</v>
      </c>
      <c r="J75" s="564" t="s">
        <v>284</v>
      </c>
      <c r="K75" s="593" t="s">
        <v>283</v>
      </c>
      <c r="L75" s="565" t="s">
        <v>54</v>
      </c>
      <c r="M75" s="565"/>
      <c r="N75" s="593"/>
      <c r="O75" s="593"/>
      <c r="P75" s="593"/>
      <c r="Q75" s="593"/>
      <c r="R75" s="597">
        <v>3</v>
      </c>
      <c r="S75" s="593"/>
      <c r="T75" s="593"/>
      <c r="U75" s="586" t="s">
        <v>81</v>
      </c>
      <c r="V75" s="586" t="s">
        <v>286</v>
      </c>
      <c r="W75" s="586"/>
      <c r="X75" s="599">
        <v>3.1</v>
      </c>
      <c r="Y75" s="588" t="s">
        <v>54</v>
      </c>
      <c r="Z75" s="597"/>
      <c r="AA75" s="597"/>
      <c r="AB75" s="586" t="s">
        <v>282</v>
      </c>
      <c r="AC75" s="586">
        <v>6</v>
      </c>
      <c r="AD75" s="586" t="s">
        <v>281</v>
      </c>
      <c r="AE75" s="599">
        <v>78</v>
      </c>
      <c r="AF75" s="599"/>
    </row>
    <row r="76" spans="1:38" s="588" customFormat="1" ht="221.4" x14ac:dyDescent="0.65">
      <c r="A76" s="558">
        <v>29</v>
      </c>
      <c r="B76" s="605" t="s">
        <v>344</v>
      </c>
      <c r="C76" s="560" t="s">
        <v>164</v>
      </c>
      <c r="D76" s="614" t="s">
        <v>343</v>
      </c>
      <c r="E76" s="563" t="s">
        <v>5</v>
      </c>
      <c r="F76" s="563" t="s">
        <v>5</v>
      </c>
      <c r="G76" s="563" t="s">
        <v>5</v>
      </c>
      <c r="H76" s="563" t="s">
        <v>5</v>
      </c>
      <c r="I76" s="563">
        <v>300000</v>
      </c>
      <c r="J76" s="564" t="s">
        <v>146</v>
      </c>
      <c r="K76" s="560" t="s">
        <v>163</v>
      </c>
      <c r="L76" s="565" t="s">
        <v>54</v>
      </c>
      <c r="M76" s="565"/>
      <c r="N76" s="604" t="s">
        <v>342</v>
      </c>
      <c r="O76" s="567" t="s">
        <v>1</v>
      </c>
      <c r="P76" s="589"/>
      <c r="Q76" s="606"/>
      <c r="R76" s="570">
        <v>11</v>
      </c>
      <c r="S76" s="571"/>
      <c r="T76" s="589"/>
      <c r="U76" s="570"/>
      <c r="V76" s="567"/>
      <c r="W76" s="591"/>
      <c r="X76" s="575"/>
      <c r="Y76" s="575"/>
      <c r="Z76" s="570"/>
      <c r="AA76" s="570">
        <v>2564</v>
      </c>
      <c r="AB76" s="567" t="s">
        <v>170</v>
      </c>
      <c r="AC76" s="570">
        <v>2</v>
      </c>
      <c r="AD76" s="570" t="s">
        <v>121</v>
      </c>
      <c r="AE76" s="574"/>
      <c r="AF76" s="574"/>
    </row>
    <row r="77" spans="1:38" s="588" customFormat="1" ht="117" x14ac:dyDescent="0.25">
      <c r="A77" s="558">
        <v>31</v>
      </c>
      <c r="B77" s="593" t="s">
        <v>341</v>
      </c>
      <c r="C77" s="560" t="s">
        <v>164</v>
      </c>
      <c r="D77" s="593" t="s">
        <v>339</v>
      </c>
      <c r="E77" s="563" t="s">
        <v>5</v>
      </c>
      <c r="F77" s="563" t="s">
        <v>5</v>
      </c>
      <c r="G77" s="563" t="s">
        <v>5</v>
      </c>
      <c r="H77" s="563" t="s">
        <v>5</v>
      </c>
      <c r="I77" s="563">
        <v>40000</v>
      </c>
      <c r="J77" s="564" t="s">
        <v>146</v>
      </c>
      <c r="K77" s="560" t="s">
        <v>163</v>
      </c>
      <c r="L77" s="565" t="s">
        <v>54</v>
      </c>
      <c r="M77" s="565"/>
      <c r="N77" s="593"/>
      <c r="O77" s="593"/>
      <c r="P77" s="593"/>
      <c r="Q77" s="593"/>
      <c r="R77" s="597">
        <v>2</v>
      </c>
      <c r="S77" s="593"/>
      <c r="T77" s="593"/>
      <c r="U77" s="586" t="s">
        <v>81</v>
      </c>
      <c r="V77" s="586" t="s">
        <v>340</v>
      </c>
      <c r="W77" s="586"/>
      <c r="X77" s="599">
        <v>3.1</v>
      </c>
      <c r="Y77" s="588" t="s">
        <v>54</v>
      </c>
      <c r="Z77" s="597"/>
      <c r="AA77" s="597"/>
      <c r="AB77" s="586" t="s">
        <v>170</v>
      </c>
      <c r="AC77" s="586">
        <v>2</v>
      </c>
      <c r="AD77" s="586" t="s">
        <v>121</v>
      </c>
      <c r="AE77" s="599">
        <v>31</v>
      </c>
      <c r="AF77" s="599"/>
    </row>
    <row r="78" spans="1:38" s="588" customFormat="1" ht="126" x14ac:dyDescent="0.65">
      <c r="A78" s="558">
        <v>43</v>
      </c>
      <c r="B78" s="576" t="s">
        <v>325</v>
      </c>
      <c r="C78" s="560" t="s">
        <v>164</v>
      </c>
      <c r="D78" s="594" t="s">
        <v>324</v>
      </c>
      <c r="E78" s="577" t="s">
        <v>5</v>
      </c>
      <c r="F78" s="563" t="s">
        <v>5</v>
      </c>
      <c r="G78" s="563" t="s">
        <v>5</v>
      </c>
      <c r="H78" s="563">
        <v>900000</v>
      </c>
      <c r="I78" s="563" t="s">
        <v>5</v>
      </c>
      <c r="J78" s="564" t="s">
        <v>146</v>
      </c>
      <c r="K78" s="560" t="s">
        <v>163</v>
      </c>
      <c r="L78" s="565" t="s">
        <v>54</v>
      </c>
      <c r="M78" s="565"/>
      <c r="N78" s="604" t="s">
        <v>323</v>
      </c>
      <c r="O78" s="567" t="s">
        <v>1</v>
      </c>
      <c r="P78" s="589"/>
      <c r="Q78" s="603" t="s">
        <v>322</v>
      </c>
      <c r="R78" s="570">
        <v>28</v>
      </c>
      <c r="S78" s="591"/>
      <c r="T78" s="589"/>
      <c r="U78" s="570"/>
      <c r="V78" s="567"/>
      <c r="W78" s="591"/>
      <c r="X78" s="575"/>
      <c r="Y78" s="575"/>
      <c r="Z78" s="570"/>
      <c r="AA78" s="570">
        <v>2564</v>
      </c>
      <c r="AB78" s="567" t="s">
        <v>172</v>
      </c>
      <c r="AC78" s="570">
        <v>4</v>
      </c>
      <c r="AD78" s="570" t="s">
        <v>53</v>
      </c>
      <c r="AE78" s="574"/>
      <c r="AF78" s="574"/>
    </row>
    <row r="79" spans="1:38" s="588" customFormat="1" ht="123" x14ac:dyDescent="0.65">
      <c r="A79" s="558">
        <v>32</v>
      </c>
      <c r="B79" s="605" t="s">
        <v>338</v>
      </c>
      <c r="C79" s="560" t="s">
        <v>164</v>
      </c>
      <c r="D79" s="560" t="s">
        <v>337</v>
      </c>
      <c r="E79" s="563" t="s">
        <v>5</v>
      </c>
      <c r="F79" s="563">
        <v>100000</v>
      </c>
      <c r="G79" s="563" t="s">
        <v>5</v>
      </c>
      <c r="H79" s="563" t="s">
        <v>5</v>
      </c>
      <c r="I79" s="563" t="s">
        <v>5</v>
      </c>
      <c r="J79" s="564" t="s">
        <v>146</v>
      </c>
      <c r="K79" s="560" t="s">
        <v>163</v>
      </c>
      <c r="L79" s="565" t="s">
        <v>54</v>
      </c>
      <c r="M79" s="565"/>
      <c r="N79" s="622" t="s">
        <v>180</v>
      </c>
      <c r="O79" s="570" t="s">
        <v>16</v>
      </c>
      <c r="P79" s="589"/>
      <c r="Q79" s="606"/>
      <c r="R79" s="570">
        <v>12</v>
      </c>
      <c r="S79" s="571"/>
      <c r="T79" s="589"/>
      <c r="U79" s="570"/>
      <c r="V79" s="586"/>
      <c r="W79" s="591"/>
      <c r="X79" s="575"/>
      <c r="Y79" s="575"/>
      <c r="Z79" s="570"/>
      <c r="AA79" s="570">
        <v>2562</v>
      </c>
      <c r="AB79" s="567" t="s">
        <v>162</v>
      </c>
      <c r="AC79" s="570">
        <v>2</v>
      </c>
      <c r="AD79" s="570" t="s">
        <v>121</v>
      </c>
      <c r="AE79" s="574"/>
      <c r="AF79" s="574"/>
      <c r="AG79" s="575"/>
      <c r="AH79" s="575"/>
      <c r="AI79" s="575"/>
      <c r="AJ79" s="575"/>
      <c r="AK79" s="575"/>
      <c r="AL79" s="575"/>
    </row>
    <row r="80" spans="1:38" s="588" customFormat="1" ht="84" x14ac:dyDescent="0.65">
      <c r="A80" s="558">
        <v>9</v>
      </c>
      <c r="B80" s="593" t="s">
        <v>362</v>
      </c>
      <c r="C80" s="560" t="s">
        <v>164</v>
      </c>
      <c r="D80" s="594" t="s">
        <v>360</v>
      </c>
      <c r="E80" s="563" t="s">
        <v>5</v>
      </c>
      <c r="F80" s="563" t="s">
        <v>5</v>
      </c>
      <c r="G80" s="563" t="s">
        <v>5</v>
      </c>
      <c r="H80" s="563">
        <v>540000</v>
      </c>
      <c r="I80" s="563" t="s">
        <v>5</v>
      </c>
      <c r="J80" s="564" t="s">
        <v>146</v>
      </c>
      <c r="K80" s="560" t="s">
        <v>163</v>
      </c>
      <c r="L80" s="565" t="s">
        <v>54</v>
      </c>
      <c r="M80" s="565"/>
      <c r="N80" s="566" t="s">
        <v>54</v>
      </c>
      <c r="O80" s="567" t="s">
        <v>96</v>
      </c>
      <c r="P80" s="568"/>
      <c r="Q80" s="606"/>
      <c r="R80" s="570">
        <v>2</v>
      </c>
      <c r="S80" s="571"/>
      <c r="T80" s="589"/>
      <c r="U80" s="570"/>
      <c r="V80" s="613" t="s">
        <v>361</v>
      </c>
      <c r="W80" s="591"/>
      <c r="X80" s="572"/>
      <c r="Y80" s="572"/>
      <c r="Z80" s="570"/>
      <c r="AA80" s="570">
        <v>2563</v>
      </c>
      <c r="AB80" s="567" t="s">
        <v>162</v>
      </c>
      <c r="AC80" s="570">
        <v>1</v>
      </c>
      <c r="AD80" s="570" t="s">
        <v>123</v>
      </c>
      <c r="AE80" s="574"/>
      <c r="AF80" s="574"/>
    </row>
    <row r="81" spans="1:38" s="633" customFormat="1" ht="99" thickBot="1" x14ac:dyDescent="0.7">
      <c r="A81" s="558">
        <v>41</v>
      </c>
      <c r="B81" s="605" t="s">
        <v>329</v>
      </c>
      <c r="C81" s="560" t="s">
        <v>164</v>
      </c>
      <c r="D81" s="603" t="s">
        <v>328</v>
      </c>
      <c r="E81" s="562" t="s">
        <v>5</v>
      </c>
      <c r="F81" s="563" t="s">
        <v>5</v>
      </c>
      <c r="G81" s="563" t="s">
        <v>5</v>
      </c>
      <c r="H81" s="562">
        <v>22800</v>
      </c>
      <c r="I81" s="563" t="s">
        <v>5</v>
      </c>
      <c r="J81" s="564" t="s">
        <v>146</v>
      </c>
      <c r="K81" s="560" t="s">
        <v>163</v>
      </c>
      <c r="L81" s="565" t="s">
        <v>54</v>
      </c>
      <c r="M81" s="578"/>
      <c r="N81" s="623" t="s">
        <v>327</v>
      </c>
      <c r="O81" s="624" t="s">
        <v>1</v>
      </c>
      <c r="P81" s="625"/>
      <c r="Q81" s="626"/>
      <c r="R81" s="627">
        <v>19</v>
      </c>
      <c r="S81" s="628"/>
      <c r="T81" s="629"/>
      <c r="U81" s="627"/>
      <c r="V81" s="586"/>
      <c r="W81" s="630"/>
      <c r="X81" s="631"/>
      <c r="Y81" s="631"/>
      <c r="Z81" s="627"/>
      <c r="AA81" s="627">
        <v>2564</v>
      </c>
      <c r="AB81" s="624" t="s">
        <v>326</v>
      </c>
      <c r="AC81" s="627">
        <v>3</v>
      </c>
      <c r="AD81" s="627" t="s">
        <v>64</v>
      </c>
      <c r="AE81" s="632"/>
      <c r="AF81" s="632"/>
      <c r="AG81" s="631"/>
      <c r="AH81" s="631"/>
      <c r="AI81" s="631"/>
      <c r="AJ81" s="631"/>
      <c r="AK81" s="631"/>
      <c r="AL81" s="631"/>
    </row>
    <row r="82" spans="1:38" s="642" customFormat="1" ht="99.6" thickTop="1" thickBot="1" x14ac:dyDescent="0.7">
      <c r="A82" s="558">
        <v>46</v>
      </c>
      <c r="B82" s="593" t="s">
        <v>316</v>
      </c>
      <c r="C82" s="560" t="s">
        <v>164</v>
      </c>
      <c r="D82" s="593" t="s">
        <v>314</v>
      </c>
      <c r="E82" s="563" t="s">
        <v>5</v>
      </c>
      <c r="F82" s="563" t="s">
        <v>5</v>
      </c>
      <c r="G82" s="634"/>
      <c r="H82" s="595">
        <v>50000</v>
      </c>
      <c r="I82" s="563" t="s">
        <v>5</v>
      </c>
      <c r="J82" s="635" t="s">
        <v>4</v>
      </c>
      <c r="K82" s="636" t="s">
        <v>55</v>
      </c>
      <c r="L82" s="565" t="s">
        <v>54</v>
      </c>
      <c r="M82" s="637"/>
      <c r="N82" s="638"/>
      <c r="O82" s="638"/>
      <c r="P82" s="638"/>
      <c r="Q82" s="638"/>
      <c r="R82" s="639">
        <v>1</v>
      </c>
      <c r="S82" s="638"/>
      <c r="T82" s="638"/>
      <c r="U82" s="640" t="s">
        <v>86</v>
      </c>
      <c r="V82" s="586" t="s">
        <v>315</v>
      </c>
      <c r="W82" s="640" t="s">
        <v>313</v>
      </c>
      <c r="X82" s="641">
        <v>3.1</v>
      </c>
      <c r="Y82" s="642" t="s">
        <v>54</v>
      </c>
      <c r="Z82" s="639"/>
      <c r="AA82" s="639"/>
      <c r="AB82" s="640" t="s">
        <v>312</v>
      </c>
      <c r="AC82" s="640">
        <v>4</v>
      </c>
      <c r="AD82" s="643" t="s">
        <v>53</v>
      </c>
      <c r="AE82" s="641">
        <v>57</v>
      </c>
      <c r="AF82" s="641"/>
      <c r="AG82" s="644"/>
      <c r="AH82" s="644"/>
      <c r="AI82" s="644"/>
      <c r="AJ82" s="644"/>
      <c r="AK82" s="644"/>
      <c r="AL82" s="644"/>
    </row>
    <row r="83" spans="1:38" s="575" customFormat="1" ht="126.6" thickTop="1" x14ac:dyDescent="0.65">
      <c r="A83" s="558">
        <v>66</v>
      </c>
      <c r="B83" s="593" t="s">
        <v>291</v>
      </c>
      <c r="C83" s="560" t="s">
        <v>164</v>
      </c>
      <c r="D83" s="594" t="s">
        <v>289</v>
      </c>
      <c r="E83" s="563" t="s">
        <v>5</v>
      </c>
      <c r="F83" s="563" t="s">
        <v>5</v>
      </c>
      <c r="G83" s="563" t="s">
        <v>5</v>
      </c>
      <c r="H83" s="563" t="s">
        <v>5</v>
      </c>
      <c r="I83" s="563">
        <v>500000</v>
      </c>
      <c r="J83" s="564" t="s">
        <v>146</v>
      </c>
      <c r="K83" s="602" t="s">
        <v>145</v>
      </c>
      <c r="L83" s="565" t="s">
        <v>54</v>
      </c>
      <c r="M83" s="645"/>
      <c r="N83" s="593"/>
      <c r="O83" s="596"/>
      <c r="P83" s="596"/>
      <c r="Q83" s="596"/>
      <c r="R83" s="609">
        <v>2</v>
      </c>
      <c r="S83" s="596"/>
      <c r="T83" s="596"/>
      <c r="U83" s="598" t="s">
        <v>86</v>
      </c>
      <c r="V83" s="586" t="s">
        <v>290</v>
      </c>
      <c r="W83" s="598" t="s">
        <v>288</v>
      </c>
      <c r="X83" s="609">
        <v>3.1</v>
      </c>
      <c r="Y83" s="610" t="s">
        <v>54</v>
      </c>
      <c r="Z83" s="609"/>
      <c r="AA83" s="609"/>
      <c r="AB83" s="598" t="s">
        <v>165</v>
      </c>
      <c r="AC83" s="598">
        <v>5</v>
      </c>
      <c r="AD83" s="598" t="s">
        <v>79</v>
      </c>
      <c r="AE83" s="609">
        <v>70</v>
      </c>
      <c r="AF83" s="609"/>
      <c r="AG83" s="610"/>
      <c r="AH83" s="610"/>
      <c r="AI83" s="610"/>
      <c r="AJ83" s="610"/>
      <c r="AK83" s="610"/>
      <c r="AL83" s="610"/>
    </row>
    <row r="84" spans="1:38" s="574" customFormat="1" ht="123" x14ac:dyDescent="0.65">
      <c r="A84" s="558">
        <v>81</v>
      </c>
      <c r="B84" s="593" t="s">
        <v>271</v>
      </c>
      <c r="C84" s="593" t="s">
        <v>239</v>
      </c>
      <c r="D84" s="593" t="s">
        <v>270</v>
      </c>
      <c r="E84" s="616" t="s">
        <v>5</v>
      </c>
      <c r="F84" s="616" t="s">
        <v>5</v>
      </c>
      <c r="G84" s="616" t="s">
        <v>5</v>
      </c>
      <c r="H84" s="616" t="s">
        <v>5</v>
      </c>
      <c r="I84" s="616">
        <v>30000</v>
      </c>
      <c r="J84" s="617" t="s">
        <v>72</v>
      </c>
      <c r="K84" s="618" t="s">
        <v>55</v>
      </c>
      <c r="L84" s="567" t="s">
        <v>54</v>
      </c>
      <c r="M84" s="646"/>
      <c r="N84" s="647"/>
      <c r="O84" s="648" t="s">
        <v>2</v>
      </c>
      <c r="P84" s="647"/>
      <c r="Q84" s="649">
        <v>5</v>
      </c>
      <c r="R84" s="647"/>
      <c r="S84" s="647"/>
      <c r="T84" s="650" t="s">
        <v>66</v>
      </c>
      <c r="U84" s="609"/>
      <c r="V84" s="586" t="s">
        <v>67</v>
      </c>
      <c r="W84" s="598" t="s">
        <v>65</v>
      </c>
      <c r="X84" s="598" t="s">
        <v>269</v>
      </c>
      <c r="Y84" s="599">
        <v>1.1000000000000001</v>
      </c>
      <c r="Z84" s="649"/>
      <c r="AA84" s="649" t="s">
        <v>237</v>
      </c>
      <c r="AB84" s="648">
        <v>7</v>
      </c>
      <c r="AC84" s="648" t="s">
        <v>119</v>
      </c>
      <c r="AD84" s="649">
        <v>88</v>
      </c>
      <c r="AE84" s="588"/>
      <c r="AF84" s="575"/>
      <c r="AG84" s="575"/>
      <c r="AH84" s="575"/>
      <c r="AI84" s="575"/>
      <c r="AJ84" s="575"/>
      <c r="AK84" s="575"/>
      <c r="AL84" s="575"/>
    </row>
    <row r="87" spans="1:38" s="496" customFormat="1" ht="399" x14ac:dyDescent="0.65">
      <c r="A87" s="487">
        <v>12</v>
      </c>
      <c r="B87" s="488" t="s">
        <v>790</v>
      </c>
      <c r="C87" s="489" t="s">
        <v>67</v>
      </c>
      <c r="D87" s="490" t="s">
        <v>130</v>
      </c>
      <c r="E87" s="491" t="s">
        <v>133</v>
      </c>
      <c r="F87" s="492">
        <v>300000</v>
      </c>
      <c r="G87" s="492" t="s">
        <v>5</v>
      </c>
      <c r="H87" s="492" t="s">
        <v>5</v>
      </c>
      <c r="I87" s="492" t="s">
        <v>5</v>
      </c>
      <c r="J87" s="492">
        <v>300000</v>
      </c>
      <c r="K87" s="493" t="s">
        <v>131</v>
      </c>
      <c r="L87" s="490" t="s">
        <v>128</v>
      </c>
      <c r="M87" s="494" t="s">
        <v>54</v>
      </c>
      <c r="N87" s="495"/>
    </row>
    <row r="88" spans="1:38" s="496" customFormat="1" ht="210" x14ac:dyDescent="0.65">
      <c r="A88" s="551">
        <v>11</v>
      </c>
      <c r="B88" s="498" t="s">
        <v>835</v>
      </c>
      <c r="C88" s="489"/>
      <c r="D88" s="490" t="s">
        <v>130</v>
      </c>
      <c r="E88" s="491" t="s">
        <v>134</v>
      </c>
      <c r="F88" s="552" t="s">
        <v>5</v>
      </c>
      <c r="G88" s="552" t="s">
        <v>5</v>
      </c>
      <c r="H88" s="552" t="s">
        <v>5</v>
      </c>
      <c r="I88" s="552" t="s">
        <v>5</v>
      </c>
      <c r="J88" s="492">
        <v>300000</v>
      </c>
      <c r="K88" s="493" t="s">
        <v>131</v>
      </c>
      <c r="L88" s="490" t="s">
        <v>128</v>
      </c>
      <c r="M88" s="494" t="s">
        <v>54</v>
      </c>
      <c r="N88" s="553"/>
    </row>
    <row r="89" spans="1:38" x14ac:dyDescent="0.65">
      <c r="C89" s="9"/>
      <c r="D89" s="11"/>
      <c r="E89" s="85"/>
      <c r="F89" s="8"/>
      <c r="G89" s="8"/>
      <c r="H89" s="8"/>
      <c r="I89" s="8"/>
      <c r="J89" s="10"/>
      <c r="K89" s="8"/>
      <c r="N89" s="1"/>
      <c r="O89" s="1"/>
      <c r="P89" s="1"/>
      <c r="Q89" s="1"/>
      <c r="R89" s="1"/>
      <c r="T89" s="1"/>
      <c r="U89" s="1"/>
      <c r="V89" s="1"/>
      <c r="X89" s="1"/>
      <c r="Y89" s="1"/>
      <c r="Z89" s="1"/>
      <c r="AA89" s="1"/>
      <c r="AB89" s="1"/>
      <c r="AC89" s="1"/>
      <c r="AD89" s="1"/>
      <c r="AE89" s="1"/>
      <c r="AF89" s="1"/>
    </row>
  </sheetData>
  <sortState ref="A12:AL30">
    <sortCondition ref="E12:E30"/>
    <sortCondition ref="F12:F30"/>
    <sortCondition ref="G12:G30"/>
    <sortCondition ref="H12:H30"/>
    <sortCondition ref="I12:I30"/>
  </sortState>
  <mergeCells count="21">
    <mergeCell ref="P9:P11"/>
    <mergeCell ref="A9:A11"/>
    <mergeCell ref="B9:B11"/>
    <mergeCell ref="C9:C11"/>
    <mergeCell ref="D9:D11"/>
    <mergeCell ref="E9:I9"/>
    <mergeCell ref="J9:J11"/>
    <mergeCell ref="K9:K11"/>
    <mergeCell ref="L9:L11"/>
    <mergeCell ref="M9:M11"/>
    <mergeCell ref="N9:N11"/>
    <mergeCell ref="O9:O11"/>
    <mergeCell ref="AD9:AD11"/>
    <mergeCell ref="S10:S11"/>
    <mergeCell ref="T10:T11"/>
    <mergeCell ref="R9:R11"/>
    <mergeCell ref="V9:V11"/>
    <mergeCell ref="Z9:Z11"/>
    <mergeCell ref="AA9:AA11"/>
    <mergeCell ref="AB9:AB11"/>
    <mergeCell ref="AC9:AC11"/>
  </mergeCells>
  <printOptions horizontalCentered="1"/>
  <pageMargins left="0.47244094488188981" right="0.23622047244094491" top="0.98425196850393704" bottom="0.59055118110236227" header="0.19685039370078741" footer="0.39370078740157483"/>
  <pageSetup paperSize="9" scale="80" orientation="landscape" useFirstPageNumber="1" horizontalDpi="300" verticalDpi="300" r:id="rId1"/>
  <headerFooter alignWithMargins="0">
    <oddFooter>&amp;R&amp;"Arial,ตัวหนา"&amp;18&amp;P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5"/>
  <sheetViews>
    <sheetView showGridLines="0" zoomScale="55" zoomScaleNormal="55" zoomScaleSheetLayoutView="100" workbookViewId="0">
      <selection activeCell="S15" sqref="S15"/>
    </sheetView>
  </sheetViews>
  <sheetFormatPr defaultColWidth="9.109375" defaultRowHeight="22.8" x14ac:dyDescent="0.65"/>
  <cols>
    <col min="1" max="1" width="5.6640625" style="5" customWidth="1"/>
    <col min="2" max="3" width="19.33203125" style="11" customWidth="1"/>
    <col min="4" max="4" width="21" style="7" customWidth="1"/>
    <col min="5" max="5" width="10.109375" style="8" customWidth="1"/>
    <col min="6" max="6" width="11" style="8" bestFit="1" customWidth="1"/>
    <col min="7" max="7" width="10.109375" style="8" customWidth="1"/>
    <col min="8" max="9" width="11" style="8" bestFit="1" customWidth="1"/>
    <col min="10" max="10" width="11" style="8" customWidth="1"/>
    <col min="11" max="12" width="18.5546875" style="7" customWidth="1"/>
    <col min="13" max="16384" width="9.109375" style="1"/>
  </cols>
  <sheetData>
    <row r="1" spans="1:12" x14ac:dyDescent="0.65">
      <c r="L1" s="75" t="s">
        <v>117</v>
      </c>
    </row>
    <row r="2" spans="1:12" s="68" customFormat="1" x14ac:dyDescent="0.65">
      <c r="A2" s="72" t="s">
        <v>118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s="68" customFormat="1" x14ac:dyDescent="0.65">
      <c r="A3" s="72" t="s">
        <v>771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s="68" customFormat="1" x14ac:dyDescent="0.65">
      <c r="A4" s="72" t="s">
        <v>116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68" customFormat="1" x14ac:dyDescent="0.65">
      <c r="A5" s="70" t="s">
        <v>371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s="68" customFormat="1" x14ac:dyDescent="0.65">
      <c r="A6" s="70" t="s">
        <v>397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x14ac:dyDescent="0.65">
      <c r="A7" s="103" t="s">
        <v>396</v>
      </c>
      <c r="B7" s="67"/>
      <c r="C7" s="67"/>
      <c r="D7" s="63"/>
      <c r="E7" s="65"/>
      <c r="F7" s="65"/>
      <c r="G7" s="65"/>
      <c r="H7" s="65"/>
      <c r="I7" s="65"/>
      <c r="J7" s="65"/>
      <c r="K7" s="63"/>
      <c r="L7" s="63"/>
    </row>
    <row r="8" spans="1:12" x14ac:dyDescent="0.65">
      <c r="A8" s="101">
        <v>5.0999999999999996</v>
      </c>
      <c r="B8" s="60" t="s">
        <v>395</v>
      </c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s="6" customFormat="1" ht="19.5" customHeight="1" x14ac:dyDescent="0.65">
      <c r="A9" s="697" t="s">
        <v>111</v>
      </c>
      <c r="B9" s="687" t="s">
        <v>14</v>
      </c>
      <c r="C9" s="687" t="s">
        <v>109</v>
      </c>
      <c r="D9" s="684" t="s">
        <v>785</v>
      </c>
      <c r="E9" s="699" t="s">
        <v>108</v>
      </c>
      <c r="F9" s="700"/>
      <c r="G9" s="700"/>
      <c r="H9" s="700"/>
      <c r="I9" s="700"/>
      <c r="J9" s="688" t="s">
        <v>107</v>
      </c>
      <c r="K9" s="684" t="s">
        <v>106</v>
      </c>
      <c r="L9" s="684" t="s">
        <v>104</v>
      </c>
    </row>
    <row r="10" spans="1:12" s="6" customFormat="1" ht="19.5" customHeight="1" x14ac:dyDescent="0.65">
      <c r="A10" s="697"/>
      <c r="B10" s="687"/>
      <c r="C10" s="687"/>
      <c r="D10" s="685"/>
      <c r="E10" s="18" t="s">
        <v>772</v>
      </c>
      <c r="F10" s="17" t="s">
        <v>773</v>
      </c>
      <c r="G10" s="17" t="s">
        <v>774</v>
      </c>
      <c r="H10" s="17" t="s">
        <v>775</v>
      </c>
      <c r="I10" s="17" t="s">
        <v>776</v>
      </c>
      <c r="J10" s="695"/>
      <c r="K10" s="685"/>
      <c r="L10" s="685"/>
    </row>
    <row r="11" spans="1:12" s="6" customFormat="1" x14ac:dyDescent="0.65">
      <c r="A11" s="698"/>
      <c r="B11" s="687"/>
      <c r="C11" s="687"/>
      <c r="D11" s="686"/>
      <c r="E11" s="58" t="s">
        <v>97</v>
      </c>
      <c r="F11" s="57" t="s">
        <v>97</v>
      </c>
      <c r="G11" s="57" t="s">
        <v>97</v>
      </c>
      <c r="H11" s="57" t="s">
        <v>97</v>
      </c>
      <c r="I11" s="57" t="s">
        <v>97</v>
      </c>
      <c r="J11" s="696"/>
      <c r="K11" s="686"/>
      <c r="L11" s="686"/>
    </row>
    <row r="12" spans="1:12" s="2" customFormat="1" ht="111.6" x14ac:dyDescent="0.25">
      <c r="A12" s="176">
        <v>1</v>
      </c>
      <c r="B12" s="421" t="s">
        <v>394</v>
      </c>
      <c r="C12" s="178" t="s">
        <v>393</v>
      </c>
      <c r="D12" s="178" t="s">
        <v>392</v>
      </c>
      <c r="E12" s="175">
        <v>10000</v>
      </c>
      <c r="F12" s="175">
        <v>10000</v>
      </c>
      <c r="G12" s="175">
        <v>10000</v>
      </c>
      <c r="H12" s="175">
        <v>10000</v>
      </c>
      <c r="I12" s="175">
        <v>10000</v>
      </c>
      <c r="J12" s="150" t="s">
        <v>391</v>
      </c>
      <c r="K12" s="178" t="s">
        <v>390</v>
      </c>
      <c r="L12" s="177" t="s">
        <v>2</v>
      </c>
    </row>
    <row r="13" spans="1:12" x14ac:dyDescent="0.65">
      <c r="A13" s="22"/>
      <c r="B13" s="19" t="s">
        <v>389</v>
      </c>
      <c r="C13" s="76"/>
      <c r="D13" s="20"/>
      <c r="E13" s="21">
        <f>SUM(E12)</f>
        <v>10000</v>
      </c>
      <c r="F13" s="21">
        <f>SUM(F12)</f>
        <v>10000</v>
      </c>
      <c r="G13" s="21">
        <f>SUM(G12)</f>
        <v>10000</v>
      </c>
      <c r="H13" s="21">
        <f>SUM(H12)</f>
        <v>10000</v>
      </c>
      <c r="I13" s="21">
        <f>SUM(I12)</f>
        <v>10000</v>
      </c>
      <c r="J13" s="21"/>
      <c r="K13" s="20"/>
      <c r="L13" s="20"/>
    </row>
    <row r="15" spans="1:12" x14ac:dyDescent="0.65">
      <c r="E15" s="8">
        <f>COUNT(E12)</f>
        <v>1</v>
      </c>
      <c r="F15" s="8">
        <f>COUNT(F12)</f>
        <v>1</v>
      </c>
      <c r="G15" s="8">
        <f>COUNT(G12)</f>
        <v>1</v>
      </c>
      <c r="H15" s="8">
        <f>COUNT(H12)</f>
        <v>1</v>
      </c>
      <c r="I15" s="8">
        <f>COUNT(I12)</f>
        <v>1</v>
      </c>
    </row>
  </sheetData>
  <mergeCells count="8">
    <mergeCell ref="K9:K11"/>
    <mergeCell ref="L9:L11"/>
    <mergeCell ref="J9:J11"/>
    <mergeCell ref="A9:A11"/>
    <mergeCell ref="B9:B11"/>
    <mergeCell ref="C9:C11"/>
    <mergeCell ref="E9:I9"/>
    <mergeCell ref="D9:D11"/>
  </mergeCells>
  <printOptions horizontalCentered="1"/>
  <pageMargins left="0.47244094488188981" right="0.23622047244094491" top="0.98425196850393704" bottom="0.59055118110236227" header="0.19685039370078741" footer="0.39370078740157483"/>
  <pageSetup paperSize="9" scale="80" orientation="landscape" useFirstPageNumber="1" horizontalDpi="300" verticalDpi="300" r:id="rId1"/>
  <headerFooter alignWithMargins="0">
    <oddFooter>&amp;R&amp;"Arial,ตัวหนา"&amp;18&amp;P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2"/>
  <sheetViews>
    <sheetView showGridLines="0" zoomScale="70" zoomScaleNormal="70" zoomScaleSheetLayoutView="100" workbookViewId="0">
      <selection activeCell="A6" sqref="A6:XFD7"/>
    </sheetView>
  </sheetViews>
  <sheetFormatPr defaultColWidth="9.109375" defaultRowHeight="22.8" x14ac:dyDescent="0.65"/>
  <cols>
    <col min="1" max="1" width="5.6640625" style="5" customWidth="1"/>
    <col min="2" max="2" width="27.5546875" style="11" customWidth="1"/>
    <col min="3" max="3" width="14.33203125" style="9" hidden="1" customWidth="1"/>
    <col min="4" max="4" width="20.88671875" style="11" customWidth="1"/>
    <col min="5" max="5" width="20.88671875" style="7" customWidth="1"/>
    <col min="6" max="9" width="10.6640625" style="8" customWidth="1"/>
    <col min="10" max="10" width="10.6640625" style="10" customWidth="1"/>
    <col min="11" max="11" width="10.6640625" style="8" customWidth="1"/>
    <col min="12" max="13" width="19.5546875" style="7" customWidth="1"/>
    <col min="14" max="14" width="17.88671875" style="9" customWidth="1"/>
    <col min="15" max="16384" width="9.109375" style="1"/>
  </cols>
  <sheetData>
    <row r="1" spans="1:14" x14ac:dyDescent="0.65">
      <c r="N1" s="75" t="s">
        <v>655</v>
      </c>
    </row>
    <row r="2" spans="1:14" s="68" customFormat="1" x14ac:dyDescent="0.65">
      <c r="A2" s="72" t="s">
        <v>118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s="68" customFormat="1" x14ac:dyDescent="0.65">
      <c r="A3" s="72" t="s">
        <v>779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s="68" customFormat="1" x14ac:dyDescent="0.65">
      <c r="A4" s="72" t="s">
        <v>780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4" s="68" customFormat="1" x14ac:dyDescent="0.65">
      <c r="A5" s="72" t="s">
        <v>116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4" s="68" customFormat="1" hidden="1" x14ac:dyDescent="0.65">
      <c r="A6" s="70" t="s">
        <v>115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s="68" customFormat="1" hidden="1" x14ac:dyDescent="0.65">
      <c r="A7" s="70" t="s">
        <v>114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4" x14ac:dyDescent="0.65">
      <c r="A8" s="62" t="s">
        <v>113</v>
      </c>
      <c r="B8" s="67"/>
      <c r="C8" s="64"/>
      <c r="D8" s="67"/>
      <c r="E8" s="63"/>
      <c r="F8" s="65"/>
      <c r="G8" s="65"/>
      <c r="H8" s="65"/>
      <c r="I8" s="65"/>
      <c r="J8" s="66"/>
      <c r="K8" s="65"/>
      <c r="L8" s="63"/>
      <c r="M8" s="63"/>
      <c r="N8" s="64"/>
    </row>
    <row r="9" spans="1:14" s="6" customFormat="1" x14ac:dyDescent="0.65">
      <c r="A9" s="697" t="s">
        <v>111</v>
      </c>
      <c r="B9" s="687" t="s">
        <v>14</v>
      </c>
      <c r="C9" s="687" t="s">
        <v>110</v>
      </c>
      <c r="D9" s="687" t="s">
        <v>109</v>
      </c>
      <c r="E9" s="684" t="s">
        <v>785</v>
      </c>
      <c r="F9" s="699" t="s">
        <v>108</v>
      </c>
      <c r="G9" s="700"/>
      <c r="H9" s="700"/>
      <c r="I9" s="700"/>
      <c r="J9" s="700"/>
      <c r="K9" s="688" t="s">
        <v>107</v>
      </c>
      <c r="L9" s="684" t="s">
        <v>106</v>
      </c>
      <c r="M9" s="684" t="s">
        <v>781</v>
      </c>
      <c r="N9" s="684" t="s">
        <v>104</v>
      </c>
    </row>
    <row r="10" spans="1:14" s="6" customFormat="1" x14ac:dyDescent="0.65">
      <c r="A10" s="697"/>
      <c r="B10" s="687"/>
      <c r="C10" s="687"/>
      <c r="D10" s="687"/>
      <c r="E10" s="685"/>
      <c r="F10" s="18" t="s">
        <v>772</v>
      </c>
      <c r="G10" s="17" t="s">
        <v>773</v>
      </c>
      <c r="H10" s="17" t="s">
        <v>774</v>
      </c>
      <c r="I10" s="17" t="s">
        <v>775</v>
      </c>
      <c r="J10" s="17" t="s">
        <v>776</v>
      </c>
      <c r="K10" s="701"/>
      <c r="L10" s="685"/>
      <c r="M10" s="685"/>
      <c r="N10" s="685"/>
    </row>
    <row r="11" spans="1:14" s="6" customFormat="1" x14ac:dyDescent="0.65">
      <c r="A11" s="698"/>
      <c r="B11" s="687"/>
      <c r="C11" s="687"/>
      <c r="D11" s="687"/>
      <c r="E11" s="686"/>
      <c r="F11" s="58" t="s">
        <v>97</v>
      </c>
      <c r="G11" s="57" t="s">
        <v>97</v>
      </c>
      <c r="H11" s="57" t="s">
        <v>97</v>
      </c>
      <c r="I11" s="57" t="s">
        <v>97</v>
      </c>
      <c r="J11" s="57" t="s">
        <v>97</v>
      </c>
      <c r="K11" s="702"/>
      <c r="L11" s="686"/>
      <c r="M11" s="686"/>
      <c r="N11" s="686"/>
    </row>
    <row r="12" spans="1:14" ht="147.6" x14ac:dyDescent="0.65">
      <c r="A12" s="12">
        <v>3</v>
      </c>
      <c r="B12" s="48" t="s">
        <v>95</v>
      </c>
      <c r="C12" s="40" t="s">
        <v>94</v>
      </c>
      <c r="D12" s="48" t="s">
        <v>74</v>
      </c>
      <c r="E12" s="48" t="s">
        <v>93</v>
      </c>
      <c r="F12" s="53" t="s">
        <v>5</v>
      </c>
      <c r="G12" s="53" t="s">
        <v>5</v>
      </c>
      <c r="H12" s="53" t="s">
        <v>5</v>
      </c>
      <c r="I12" s="53" t="s">
        <v>5</v>
      </c>
      <c r="J12" s="49">
        <v>100000</v>
      </c>
      <c r="K12" s="28" t="s">
        <v>72</v>
      </c>
      <c r="L12" s="54" t="s">
        <v>55</v>
      </c>
      <c r="M12" s="54"/>
      <c r="N12" s="399" t="s">
        <v>17</v>
      </c>
    </row>
    <row r="13" spans="1:14" ht="136.80000000000001" x14ac:dyDescent="0.65">
      <c r="A13" s="12">
        <v>4</v>
      </c>
      <c r="B13" s="14" t="s">
        <v>92</v>
      </c>
      <c r="C13" s="399" t="s">
        <v>67</v>
      </c>
      <c r="D13" s="14" t="s">
        <v>74</v>
      </c>
      <c r="E13" s="16" t="s">
        <v>91</v>
      </c>
      <c r="F13" s="13" t="s">
        <v>5</v>
      </c>
      <c r="G13" s="53" t="s">
        <v>5</v>
      </c>
      <c r="H13" s="13" t="s">
        <v>5</v>
      </c>
      <c r="I13" s="13" t="s">
        <v>5</v>
      </c>
      <c r="J13" s="13">
        <v>200000</v>
      </c>
      <c r="K13" s="28" t="s">
        <v>72</v>
      </c>
      <c r="L13" s="52" t="s">
        <v>55</v>
      </c>
      <c r="M13" s="52"/>
      <c r="N13" s="399" t="s">
        <v>17</v>
      </c>
    </row>
    <row r="14" spans="1:14" ht="136.80000000000001" x14ac:dyDescent="0.65">
      <c r="A14" s="12">
        <v>6</v>
      </c>
      <c r="B14" s="48" t="s">
        <v>88</v>
      </c>
      <c r="C14" s="40" t="s">
        <v>87</v>
      </c>
      <c r="D14" s="14" t="s">
        <v>74</v>
      </c>
      <c r="E14" s="16" t="s">
        <v>82</v>
      </c>
      <c r="F14" s="13" t="s">
        <v>5</v>
      </c>
      <c r="G14" s="13" t="s">
        <v>5</v>
      </c>
      <c r="H14" s="13" t="s">
        <v>5</v>
      </c>
      <c r="I14" s="13" t="s">
        <v>5</v>
      </c>
      <c r="J14" s="13">
        <v>200000</v>
      </c>
      <c r="K14" s="28" t="s">
        <v>72</v>
      </c>
      <c r="L14" s="52" t="s">
        <v>55</v>
      </c>
      <c r="M14" s="52"/>
      <c r="N14" s="399" t="s">
        <v>17</v>
      </c>
    </row>
    <row r="15" spans="1:14" ht="136.80000000000001" x14ac:dyDescent="0.65">
      <c r="A15" s="12">
        <v>7</v>
      </c>
      <c r="B15" s="48" t="s">
        <v>83</v>
      </c>
      <c r="C15" s="40" t="s">
        <v>67</v>
      </c>
      <c r="D15" s="14" t="s">
        <v>74</v>
      </c>
      <c r="E15" s="16" t="s">
        <v>82</v>
      </c>
      <c r="F15" s="13" t="s">
        <v>5</v>
      </c>
      <c r="G15" s="13" t="s">
        <v>5</v>
      </c>
      <c r="H15" s="13" t="s">
        <v>5</v>
      </c>
      <c r="I15" s="13" t="s">
        <v>5</v>
      </c>
      <c r="J15" s="13">
        <v>200000</v>
      </c>
      <c r="K15" s="28" t="s">
        <v>72</v>
      </c>
      <c r="L15" s="52" t="s">
        <v>55</v>
      </c>
      <c r="M15" s="52"/>
      <c r="N15" s="399" t="s">
        <v>17</v>
      </c>
    </row>
    <row r="16" spans="1:14" ht="136.80000000000001" x14ac:dyDescent="0.65">
      <c r="A16" s="12">
        <v>8</v>
      </c>
      <c r="B16" s="14" t="s">
        <v>78</v>
      </c>
      <c r="C16" s="399"/>
      <c r="D16" s="14" t="s">
        <v>74</v>
      </c>
      <c r="E16" s="16" t="s">
        <v>73</v>
      </c>
      <c r="F16" s="13" t="s">
        <v>5</v>
      </c>
      <c r="G16" s="13" t="s">
        <v>5</v>
      </c>
      <c r="H16" s="13" t="s">
        <v>5</v>
      </c>
      <c r="I16" s="13">
        <v>200000</v>
      </c>
      <c r="J16" s="13" t="s">
        <v>5</v>
      </c>
      <c r="K16" s="28" t="s">
        <v>72</v>
      </c>
      <c r="L16" s="52" t="s">
        <v>55</v>
      </c>
      <c r="M16" s="52"/>
      <c r="N16" s="399" t="s">
        <v>17</v>
      </c>
    </row>
    <row r="17" spans="1:14" ht="136.80000000000001" x14ac:dyDescent="0.65">
      <c r="A17" s="12">
        <v>9</v>
      </c>
      <c r="B17" s="14" t="s">
        <v>75</v>
      </c>
      <c r="C17" s="399"/>
      <c r="D17" s="14" t="s">
        <v>74</v>
      </c>
      <c r="E17" s="16" t="s">
        <v>73</v>
      </c>
      <c r="F17" s="13" t="s">
        <v>5</v>
      </c>
      <c r="G17" s="13" t="s">
        <v>5</v>
      </c>
      <c r="H17" s="13" t="s">
        <v>5</v>
      </c>
      <c r="I17" s="13">
        <v>200000</v>
      </c>
      <c r="J17" s="13" t="s">
        <v>5</v>
      </c>
      <c r="K17" s="28" t="s">
        <v>72</v>
      </c>
      <c r="L17" s="52" t="s">
        <v>55</v>
      </c>
      <c r="M17" s="52"/>
      <c r="N17" s="399" t="s">
        <v>17</v>
      </c>
    </row>
    <row r="18" spans="1:14" ht="74.400000000000006" x14ac:dyDescent="0.65">
      <c r="A18" s="12">
        <v>12</v>
      </c>
      <c r="B18" s="14" t="s">
        <v>63</v>
      </c>
      <c r="C18" s="399"/>
      <c r="D18" s="14" t="s">
        <v>7</v>
      </c>
      <c r="E18" s="16" t="s">
        <v>6</v>
      </c>
      <c r="F18" s="13" t="s">
        <v>5</v>
      </c>
      <c r="G18" s="13" t="s">
        <v>5</v>
      </c>
      <c r="H18" s="13" t="s">
        <v>5</v>
      </c>
      <c r="I18" s="13">
        <v>60000</v>
      </c>
      <c r="J18" s="13" t="s">
        <v>5</v>
      </c>
      <c r="K18" s="15" t="s">
        <v>4</v>
      </c>
      <c r="L18" s="14" t="s">
        <v>3</v>
      </c>
      <c r="M18" s="14"/>
      <c r="N18" s="399" t="s">
        <v>17</v>
      </c>
    </row>
    <row r="19" spans="1:14" s="41" customFormat="1" ht="114" x14ac:dyDescent="0.25">
      <c r="A19" s="12">
        <v>13</v>
      </c>
      <c r="B19" s="14" t="s">
        <v>60</v>
      </c>
      <c r="C19" s="399"/>
      <c r="D19" s="14" t="s">
        <v>7</v>
      </c>
      <c r="E19" s="16" t="s">
        <v>59</v>
      </c>
      <c r="F19" s="13" t="s">
        <v>5</v>
      </c>
      <c r="G19" s="13" t="s">
        <v>5</v>
      </c>
      <c r="H19" s="13" t="s">
        <v>5</v>
      </c>
      <c r="I19" s="13" t="s">
        <v>5</v>
      </c>
      <c r="J19" s="29">
        <v>300000</v>
      </c>
      <c r="K19" s="15" t="s">
        <v>4</v>
      </c>
      <c r="L19" s="14" t="s">
        <v>3</v>
      </c>
      <c r="M19" s="14"/>
      <c r="N19" s="399" t="s">
        <v>17</v>
      </c>
    </row>
    <row r="20" spans="1:14" s="6" customFormat="1" ht="91.2" x14ac:dyDescent="0.65">
      <c r="A20" s="12">
        <v>15</v>
      </c>
      <c r="B20" s="14" t="s">
        <v>52</v>
      </c>
      <c r="C20" s="399"/>
      <c r="D20" s="14" t="s">
        <v>51</v>
      </c>
      <c r="E20" s="16" t="s">
        <v>50</v>
      </c>
      <c r="F20" s="29">
        <v>50000</v>
      </c>
      <c r="G20" s="29">
        <v>50000</v>
      </c>
      <c r="H20" s="29">
        <v>50000</v>
      </c>
      <c r="I20" s="29">
        <v>50000</v>
      </c>
      <c r="J20" s="29">
        <v>50000</v>
      </c>
      <c r="K20" s="15" t="s">
        <v>4</v>
      </c>
      <c r="L20" s="14" t="s">
        <v>49</v>
      </c>
      <c r="M20" s="14"/>
      <c r="N20" s="399" t="s">
        <v>17</v>
      </c>
    </row>
    <row r="21" spans="1:14" s="23" customFormat="1" ht="91.2" x14ac:dyDescent="0.25">
      <c r="A21" s="12">
        <v>16</v>
      </c>
      <c r="B21" s="36" t="s">
        <v>48</v>
      </c>
      <c r="C21" s="35"/>
      <c r="D21" s="36" t="s">
        <v>46</v>
      </c>
      <c r="E21" s="36" t="s">
        <v>45</v>
      </c>
      <c r="F21" s="29">
        <v>50000</v>
      </c>
      <c r="G21" s="29">
        <v>50000</v>
      </c>
      <c r="H21" s="29">
        <v>50000</v>
      </c>
      <c r="I21" s="29">
        <v>50000</v>
      </c>
      <c r="J21" s="29">
        <v>50000</v>
      </c>
      <c r="K21" s="15" t="s">
        <v>4</v>
      </c>
      <c r="L21" s="36" t="s">
        <v>44</v>
      </c>
      <c r="M21" s="36"/>
      <c r="N21" s="399" t="s">
        <v>17</v>
      </c>
    </row>
    <row r="22" spans="1:14" s="23" customFormat="1" ht="91.2" x14ac:dyDescent="0.25">
      <c r="A22" s="12">
        <v>17</v>
      </c>
      <c r="B22" s="36" t="s">
        <v>47</v>
      </c>
      <c r="C22" s="35"/>
      <c r="D22" s="36" t="s">
        <v>46</v>
      </c>
      <c r="E22" s="36" t="s">
        <v>45</v>
      </c>
      <c r="F22" s="29">
        <v>50000</v>
      </c>
      <c r="G22" s="29">
        <v>50000</v>
      </c>
      <c r="H22" s="29">
        <v>50000</v>
      </c>
      <c r="I22" s="29">
        <v>50000</v>
      </c>
      <c r="J22" s="29">
        <v>50000</v>
      </c>
      <c r="K22" s="15" t="s">
        <v>4</v>
      </c>
      <c r="L22" s="36" t="s">
        <v>44</v>
      </c>
      <c r="M22" s="36"/>
      <c r="N22" s="399" t="s">
        <v>17</v>
      </c>
    </row>
    <row r="23" spans="1:14" s="23" customFormat="1" ht="159.6" x14ac:dyDescent="0.25">
      <c r="A23" s="12">
        <v>18</v>
      </c>
      <c r="B23" s="34" t="s">
        <v>43</v>
      </c>
      <c r="C23" s="25"/>
      <c r="D23" s="34" t="s">
        <v>42</v>
      </c>
      <c r="E23" s="34" t="s">
        <v>41</v>
      </c>
      <c r="F23" s="29">
        <v>50000</v>
      </c>
      <c r="G23" s="29">
        <v>50000</v>
      </c>
      <c r="H23" s="29">
        <v>50000</v>
      </c>
      <c r="I23" s="29">
        <v>50000</v>
      </c>
      <c r="J23" s="29">
        <v>50000</v>
      </c>
      <c r="K23" s="15" t="s">
        <v>4</v>
      </c>
      <c r="L23" s="34" t="s">
        <v>40</v>
      </c>
      <c r="M23" s="34"/>
      <c r="N23" s="399" t="s">
        <v>17</v>
      </c>
    </row>
    <row r="24" spans="1:14" s="23" customFormat="1" ht="167.4" x14ac:dyDescent="0.25">
      <c r="A24" s="12">
        <v>19</v>
      </c>
      <c r="B24" s="14" t="s">
        <v>39</v>
      </c>
      <c r="C24" s="399"/>
      <c r="D24" s="16" t="s">
        <v>38</v>
      </c>
      <c r="E24" s="14" t="s">
        <v>37</v>
      </c>
      <c r="F24" s="32">
        <v>50000</v>
      </c>
      <c r="G24" s="32">
        <v>50000</v>
      </c>
      <c r="H24" s="32">
        <v>50000</v>
      </c>
      <c r="I24" s="32">
        <v>50000</v>
      </c>
      <c r="J24" s="29">
        <v>50000</v>
      </c>
      <c r="K24" s="33" t="s">
        <v>36</v>
      </c>
      <c r="L24" s="16" t="s">
        <v>35</v>
      </c>
      <c r="M24" s="16"/>
      <c r="N24" s="399" t="s">
        <v>17</v>
      </c>
    </row>
    <row r="25" spans="1:14" s="23" customFormat="1" ht="114" x14ac:dyDescent="0.25">
      <c r="A25" s="12">
        <v>20</v>
      </c>
      <c r="B25" s="30" t="s">
        <v>34</v>
      </c>
      <c r="C25" s="31"/>
      <c r="D25" s="27" t="s">
        <v>30</v>
      </c>
      <c r="E25" s="30" t="s">
        <v>33</v>
      </c>
      <c r="F25" s="26">
        <v>100000</v>
      </c>
      <c r="G25" s="26">
        <v>100000</v>
      </c>
      <c r="H25" s="26">
        <v>100000</v>
      </c>
      <c r="I25" s="26">
        <v>100000</v>
      </c>
      <c r="J25" s="29">
        <v>100000</v>
      </c>
      <c r="K25" s="15" t="s">
        <v>32</v>
      </c>
      <c r="L25" s="27" t="s">
        <v>28</v>
      </c>
      <c r="M25" s="27"/>
      <c r="N25" s="399" t="s">
        <v>17</v>
      </c>
    </row>
    <row r="26" spans="1:14" s="23" customFormat="1" ht="114" x14ac:dyDescent="0.25">
      <c r="A26" s="12">
        <v>21</v>
      </c>
      <c r="B26" s="30" t="s">
        <v>31</v>
      </c>
      <c r="C26" s="31"/>
      <c r="D26" s="27" t="s">
        <v>30</v>
      </c>
      <c r="E26" s="30" t="s">
        <v>29</v>
      </c>
      <c r="F26" s="26">
        <v>200000</v>
      </c>
      <c r="G26" s="26">
        <v>200000</v>
      </c>
      <c r="H26" s="26">
        <v>200000</v>
      </c>
      <c r="I26" s="26">
        <v>200000</v>
      </c>
      <c r="J26" s="29">
        <v>200000</v>
      </c>
      <c r="K26" s="15" t="s">
        <v>24</v>
      </c>
      <c r="L26" s="27" t="s">
        <v>28</v>
      </c>
      <c r="M26" s="27"/>
      <c r="N26" s="399" t="s">
        <v>17</v>
      </c>
    </row>
    <row r="27" spans="1:14" s="23" customFormat="1" ht="105.6" x14ac:dyDescent="0.25">
      <c r="A27" s="12">
        <v>22</v>
      </c>
      <c r="B27" s="30" t="s">
        <v>27</v>
      </c>
      <c r="C27" s="31"/>
      <c r="D27" s="27" t="s">
        <v>26</v>
      </c>
      <c r="E27" s="30" t="s">
        <v>25</v>
      </c>
      <c r="F27" s="26">
        <v>50000</v>
      </c>
      <c r="G27" s="26">
        <v>50000</v>
      </c>
      <c r="H27" s="26">
        <v>50000</v>
      </c>
      <c r="I27" s="26">
        <v>50000</v>
      </c>
      <c r="J27" s="29">
        <v>50000</v>
      </c>
      <c r="K27" s="15" t="s">
        <v>24</v>
      </c>
      <c r="L27" s="27" t="s">
        <v>23</v>
      </c>
      <c r="M27" s="27"/>
      <c r="N27" s="399" t="s">
        <v>17</v>
      </c>
    </row>
    <row r="28" spans="1:14" s="23" customFormat="1" ht="91.2" x14ac:dyDescent="0.25">
      <c r="A28" s="12">
        <v>23</v>
      </c>
      <c r="B28" s="30" t="s">
        <v>22</v>
      </c>
      <c r="C28" s="31"/>
      <c r="D28" s="27" t="s">
        <v>21</v>
      </c>
      <c r="E28" s="30" t="s">
        <v>20</v>
      </c>
      <c r="F28" s="26">
        <v>30000</v>
      </c>
      <c r="G28" s="26">
        <v>30000</v>
      </c>
      <c r="H28" s="26">
        <v>30000</v>
      </c>
      <c r="I28" s="26">
        <v>30000</v>
      </c>
      <c r="J28" s="29">
        <v>30000</v>
      </c>
      <c r="K28" s="28" t="s">
        <v>19</v>
      </c>
      <c r="L28" s="27" t="s">
        <v>18</v>
      </c>
      <c r="M28" s="27"/>
      <c r="N28" s="399" t="s">
        <v>17</v>
      </c>
    </row>
    <row r="29" spans="1:14" s="408" customFormat="1" ht="386.4" x14ac:dyDescent="0.65">
      <c r="A29" s="401">
        <v>1</v>
      </c>
      <c r="B29" s="402" t="s">
        <v>747</v>
      </c>
      <c r="C29" s="31"/>
      <c r="D29" s="403" t="s">
        <v>746</v>
      </c>
      <c r="E29" s="30" t="s">
        <v>745</v>
      </c>
      <c r="F29" s="404" t="s">
        <v>5</v>
      </c>
      <c r="G29" s="404" t="s">
        <v>5</v>
      </c>
      <c r="H29" s="26">
        <v>100000</v>
      </c>
      <c r="I29" s="26">
        <v>100000</v>
      </c>
      <c r="J29" s="26">
        <v>100000</v>
      </c>
      <c r="K29" s="405" t="s">
        <v>744</v>
      </c>
      <c r="L29" s="406" t="s">
        <v>743</v>
      </c>
      <c r="M29" s="406"/>
      <c r="N29" s="407" t="s">
        <v>17</v>
      </c>
    </row>
    <row r="30" spans="1:14" x14ac:dyDescent="0.65">
      <c r="A30" s="22"/>
      <c r="B30" s="19" t="s">
        <v>15</v>
      </c>
      <c r="C30" s="19" t="s">
        <v>14</v>
      </c>
      <c r="D30" s="19"/>
      <c r="E30" s="19"/>
      <c r="F30" s="21">
        <f>SUM(F12:F28)</f>
        <v>630000</v>
      </c>
      <c r="G30" s="21">
        <f>SUM(G12:G28)</f>
        <v>630000</v>
      </c>
      <c r="H30" s="21">
        <f>SUM(H12:H28)</f>
        <v>630000</v>
      </c>
      <c r="I30" s="21">
        <f>SUM(I12:I28)</f>
        <v>1090000</v>
      </c>
      <c r="J30" s="21">
        <f>SUM(J12:J28)</f>
        <v>1630000</v>
      </c>
      <c r="K30" s="21"/>
      <c r="L30" s="20"/>
      <c r="M30" s="20"/>
      <c r="N30" s="19"/>
    </row>
    <row r="32" spans="1:14" x14ac:dyDescent="0.65">
      <c r="F32" s="8">
        <f>COUNT(F12:F28)</f>
        <v>9</v>
      </c>
      <c r="G32" s="8">
        <f>COUNT(G12:G28)</f>
        <v>9</v>
      </c>
      <c r="H32" s="8">
        <f>COUNT(H12:H28)</f>
        <v>9</v>
      </c>
      <c r="I32" s="8">
        <f>COUNT(I12:I28)</f>
        <v>12</v>
      </c>
      <c r="J32" s="8">
        <f>COUNT(J12:J28)</f>
        <v>14</v>
      </c>
    </row>
  </sheetData>
  <mergeCells count="10">
    <mergeCell ref="M9:M11"/>
    <mergeCell ref="E9:E11"/>
    <mergeCell ref="K9:K11"/>
    <mergeCell ref="L9:L11"/>
    <mergeCell ref="N9:N11"/>
    <mergeCell ref="A9:A11"/>
    <mergeCell ref="B9:B11"/>
    <mergeCell ref="C9:C11"/>
    <mergeCell ref="D9:D11"/>
    <mergeCell ref="F9:J9"/>
  </mergeCells>
  <printOptions horizontalCentered="1"/>
  <pageMargins left="0.47244094488188981" right="0.23622047244094491" top="0.98425196850393704" bottom="0.59055118110236227" header="0.19685039370078741" footer="0.39370078740157483"/>
  <pageSetup paperSize="9" scale="80" orientation="landscape" useFirstPageNumber="1" horizontalDpi="300" verticalDpi="300" r:id="rId1"/>
  <headerFooter alignWithMargins="0">
    <oddFooter>&amp;R&amp;"Arial,ตัวหนา"&amp;18&amp;P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58"/>
  <sheetViews>
    <sheetView showGridLines="0" tabSelected="1" zoomScale="80" zoomScaleNormal="80" zoomScaleSheetLayoutView="100" workbookViewId="0">
      <selection activeCell="P28" sqref="P1:AF1048576"/>
    </sheetView>
  </sheetViews>
  <sheetFormatPr defaultColWidth="9.109375" defaultRowHeight="22.8" x14ac:dyDescent="0.65"/>
  <cols>
    <col min="1" max="2" width="4" style="329" customWidth="1"/>
    <col min="3" max="3" width="49.44140625" style="329" customWidth="1"/>
    <col min="4" max="4" width="9.44140625" style="339" customWidth="1"/>
    <col min="5" max="5" width="11" style="191" bestFit="1" customWidth="1"/>
    <col min="6" max="6" width="9.33203125" style="339" customWidth="1"/>
    <col min="7" max="7" width="11" style="191" bestFit="1" customWidth="1"/>
    <col min="8" max="8" width="8.88671875" style="339" customWidth="1"/>
    <col min="9" max="9" width="11" style="191" bestFit="1" customWidth="1"/>
    <col min="10" max="10" width="8.88671875" style="339" customWidth="1"/>
    <col min="11" max="11" width="11" style="191" bestFit="1" customWidth="1"/>
    <col min="12" max="12" width="8.88671875" style="191" customWidth="1"/>
    <col min="13" max="13" width="11" style="191" bestFit="1" customWidth="1"/>
    <col min="14" max="14" width="8.5546875" style="339" customWidth="1"/>
    <col min="15" max="15" width="12.109375" style="338" bestFit="1" customWidth="1"/>
    <col min="16" max="32" width="0" style="329" hidden="1" customWidth="1"/>
    <col min="33" max="16384" width="9.109375" style="329"/>
  </cols>
  <sheetData>
    <row r="1" spans="1:15" ht="36" x14ac:dyDescent="1">
      <c r="B1" s="667"/>
      <c r="C1" s="667"/>
      <c r="O1" s="380" t="s">
        <v>701</v>
      </c>
    </row>
    <row r="2" spans="1:15" ht="36" customHeight="1" x14ac:dyDescent="0.65">
      <c r="A2" s="680" t="s">
        <v>702</v>
      </c>
      <c r="B2" s="680"/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</row>
    <row r="3" spans="1:15" s="222" customFormat="1" x14ac:dyDescent="0.65">
      <c r="A3" s="379" t="s">
        <v>700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</row>
    <row r="4" spans="1:15" s="222" customFormat="1" x14ac:dyDescent="0.65">
      <c r="A4" s="379" t="s">
        <v>765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</row>
    <row r="5" spans="1:15" s="222" customFormat="1" x14ac:dyDescent="0.65">
      <c r="A5" s="379" t="s">
        <v>116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</row>
    <row r="6" spans="1:15" x14ac:dyDescent="0.65">
      <c r="A6" s="668" t="s">
        <v>111</v>
      </c>
      <c r="B6" s="670" t="s">
        <v>693</v>
      </c>
      <c r="C6" s="671"/>
      <c r="D6" s="674" t="s">
        <v>766</v>
      </c>
      <c r="E6" s="675"/>
      <c r="F6" s="674" t="s">
        <v>767</v>
      </c>
      <c r="G6" s="675"/>
      <c r="H6" s="674" t="s">
        <v>768</v>
      </c>
      <c r="I6" s="675"/>
      <c r="J6" s="674" t="s">
        <v>769</v>
      </c>
      <c r="K6" s="675"/>
      <c r="L6" s="674" t="s">
        <v>770</v>
      </c>
      <c r="M6" s="675"/>
      <c r="N6" s="674" t="s">
        <v>699</v>
      </c>
      <c r="O6" s="675"/>
    </row>
    <row r="7" spans="1:15" ht="45.6" x14ac:dyDescent="0.65">
      <c r="A7" s="669"/>
      <c r="B7" s="672"/>
      <c r="C7" s="673"/>
      <c r="D7" s="377" t="s">
        <v>698</v>
      </c>
      <c r="E7" s="378" t="s">
        <v>697</v>
      </c>
      <c r="F7" s="377" t="s">
        <v>698</v>
      </c>
      <c r="G7" s="378" t="s">
        <v>697</v>
      </c>
      <c r="H7" s="377" t="s">
        <v>698</v>
      </c>
      <c r="I7" s="378" t="s">
        <v>697</v>
      </c>
      <c r="J7" s="377" t="s">
        <v>698</v>
      </c>
      <c r="K7" s="378" t="s">
        <v>697</v>
      </c>
      <c r="L7" s="377" t="s">
        <v>698</v>
      </c>
      <c r="M7" s="378" t="s">
        <v>697</v>
      </c>
      <c r="N7" s="377" t="s">
        <v>698</v>
      </c>
      <c r="O7" s="376" t="s">
        <v>697</v>
      </c>
    </row>
    <row r="8" spans="1:15" x14ac:dyDescent="0.65">
      <c r="A8" s="358">
        <v>1</v>
      </c>
      <c r="B8" s="375" t="s">
        <v>691</v>
      </c>
      <c r="D8" s="374"/>
      <c r="E8" s="374"/>
      <c r="F8" s="373"/>
      <c r="G8" s="374"/>
      <c r="H8" s="373"/>
      <c r="I8" s="372"/>
      <c r="J8" s="373"/>
      <c r="K8" s="372"/>
      <c r="L8" s="371"/>
      <c r="M8" s="371"/>
      <c r="N8" s="370"/>
      <c r="O8" s="369"/>
    </row>
    <row r="9" spans="1:15" x14ac:dyDescent="0.65">
      <c r="A9" s="342"/>
      <c r="B9" s="341">
        <v>1.1000000000000001</v>
      </c>
      <c r="C9" s="340" t="s">
        <v>112</v>
      </c>
      <c r="D9" s="346">
        <v>10</v>
      </c>
      <c r="E9" s="346">
        <v>730000</v>
      </c>
      <c r="F9" s="346">
        <v>10</v>
      </c>
      <c r="G9" s="346">
        <v>730000</v>
      </c>
      <c r="H9" s="346">
        <v>10</v>
      </c>
      <c r="I9" s="346">
        <v>730000</v>
      </c>
      <c r="J9" s="346">
        <v>10</v>
      </c>
      <c r="K9" s="346">
        <v>730000</v>
      </c>
      <c r="L9" s="346">
        <v>10</v>
      </c>
      <c r="M9" s="346">
        <v>730000</v>
      </c>
      <c r="N9" s="347">
        <f t="shared" ref="N9:O9" si="0">D9+F9+H9+J9+L9</f>
        <v>50</v>
      </c>
      <c r="O9" s="346">
        <f t="shared" si="0"/>
        <v>3650000</v>
      </c>
    </row>
    <row r="10" spans="1:15" s="335" customFormat="1" x14ac:dyDescent="0.25">
      <c r="A10" s="666" t="s">
        <v>675</v>
      </c>
      <c r="B10" s="666"/>
      <c r="C10" s="666"/>
      <c r="D10" s="345">
        <f>SUM(D9:D9)</f>
        <v>10</v>
      </c>
      <c r="E10" s="345">
        <f t="shared" ref="E10:O10" si="1">SUM(E9:E9)</f>
        <v>730000</v>
      </c>
      <c r="F10" s="345">
        <f t="shared" si="1"/>
        <v>10</v>
      </c>
      <c r="G10" s="345">
        <f t="shared" si="1"/>
        <v>730000</v>
      </c>
      <c r="H10" s="345">
        <f t="shared" si="1"/>
        <v>10</v>
      </c>
      <c r="I10" s="345">
        <f t="shared" si="1"/>
        <v>730000</v>
      </c>
      <c r="J10" s="345">
        <f t="shared" si="1"/>
        <v>10</v>
      </c>
      <c r="K10" s="345">
        <f t="shared" si="1"/>
        <v>730000</v>
      </c>
      <c r="L10" s="345">
        <f t="shared" si="1"/>
        <v>10</v>
      </c>
      <c r="M10" s="345">
        <f t="shared" si="1"/>
        <v>730000</v>
      </c>
      <c r="N10" s="345">
        <f t="shared" si="1"/>
        <v>50</v>
      </c>
      <c r="O10" s="345">
        <f t="shared" si="1"/>
        <v>3650000</v>
      </c>
    </row>
    <row r="11" spans="1:15" x14ac:dyDescent="0.65">
      <c r="A11" s="342">
        <f>A8+1</f>
        <v>2</v>
      </c>
      <c r="B11" s="190" t="s">
        <v>690</v>
      </c>
      <c r="D11" s="346"/>
      <c r="E11" s="346"/>
      <c r="F11" s="348"/>
      <c r="G11" s="346"/>
      <c r="H11" s="348"/>
      <c r="I11" s="346"/>
      <c r="J11" s="348"/>
      <c r="K11" s="346"/>
      <c r="L11" s="346"/>
      <c r="M11" s="346"/>
      <c r="N11" s="348"/>
      <c r="O11" s="346"/>
    </row>
    <row r="12" spans="1:15" x14ac:dyDescent="0.65">
      <c r="A12" s="342"/>
      <c r="B12" s="341">
        <v>2.1</v>
      </c>
      <c r="C12" s="340" t="s">
        <v>384</v>
      </c>
      <c r="D12" s="346">
        <v>1</v>
      </c>
      <c r="E12" s="346">
        <v>140000</v>
      </c>
      <c r="F12" s="348">
        <v>1</v>
      </c>
      <c r="G12" s="346">
        <v>140000</v>
      </c>
      <c r="H12" s="348">
        <v>1</v>
      </c>
      <c r="I12" s="346">
        <v>140000</v>
      </c>
      <c r="J12" s="348">
        <v>1</v>
      </c>
      <c r="K12" s="346">
        <v>140000</v>
      </c>
      <c r="L12" s="353">
        <v>1</v>
      </c>
      <c r="M12" s="346">
        <v>140000</v>
      </c>
      <c r="N12" s="347">
        <f>D12+F12+H12+J12+L12</f>
        <v>5</v>
      </c>
      <c r="O12" s="346">
        <f>E12+G12+I12+K12+M12</f>
        <v>700000</v>
      </c>
    </row>
    <row r="13" spans="1:15" x14ac:dyDescent="0.65">
      <c r="A13" s="342"/>
      <c r="B13" s="341">
        <v>2.2000000000000002</v>
      </c>
      <c r="C13" s="340" t="s">
        <v>689</v>
      </c>
      <c r="D13" s="346">
        <v>1</v>
      </c>
      <c r="E13" s="346">
        <v>50000</v>
      </c>
      <c r="F13" s="348">
        <v>1</v>
      </c>
      <c r="G13" s="346">
        <v>50000</v>
      </c>
      <c r="H13" s="348">
        <v>1</v>
      </c>
      <c r="I13" s="346">
        <v>50000</v>
      </c>
      <c r="J13" s="348">
        <v>1</v>
      </c>
      <c r="K13" s="346">
        <v>50000</v>
      </c>
      <c r="L13" s="353">
        <v>1</v>
      </c>
      <c r="M13" s="346">
        <v>50000</v>
      </c>
      <c r="N13" s="347">
        <f>D13+F13+H13+J13+L13</f>
        <v>5</v>
      </c>
      <c r="O13" s="346">
        <f>E13+G13+I13+K13+M13</f>
        <v>250000</v>
      </c>
    </row>
    <row r="14" spans="1:15" s="335" customFormat="1" x14ac:dyDescent="0.25">
      <c r="A14" s="666" t="s">
        <v>675</v>
      </c>
      <c r="B14" s="666"/>
      <c r="C14" s="666"/>
      <c r="D14" s="345">
        <f t="shared" ref="D14:O14" si="2">SUM(D12:D13)</f>
        <v>2</v>
      </c>
      <c r="E14" s="345">
        <f t="shared" si="2"/>
        <v>190000</v>
      </c>
      <c r="F14" s="345">
        <f t="shared" si="2"/>
        <v>2</v>
      </c>
      <c r="G14" s="345">
        <f t="shared" si="2"/>
        <v>190000</v>
      </c>
      <c r="H14" s="345">
        <f t="shared" si="2"/>
        <v>2</v>
      </c>
      <c r="I14" s="345">
        <f t="shared" si="2"/>
        <v>190000</v>
      </c>
      <c r="J14" s="345">
        <f t="shared" si="2"/>
        <v>2</v>
      </c>
      <c r="K14" s="345">
        <f t="shared" si="2"/>
        <v>190000</v>
      </c>
      <c r="L14" s="345">
        <f t="shared" si="2"/>
        <v>2</v>
      </c>
      <c r="M14" s="345">
        <f t="shared" si="2"/>
        <v>190000</v>
      </c>
      <c r="N14" s="345">
        <f t="shared" si="2"/>
        <v>10</v>
      </c>
      <c r="O14" s="345">
        <f t="shared" si="2"/>
        <v>950000</v>
      </c>
    </row>
    <row r="15" spans="1:15" x14ac:dyDescent="0.65">
      <c r="A15" s="342">
        <f>A11+1</f>
        <v>3</v>
      </c>
      <c r="B15" s="190" t="s">
        <v>687</v>
      </c>
      <c r="D15" s="346"/>
      <c r="E15" s="346"/>
      <c r="F15" s="348"/>
      <c r="G15" s="346"/>
      <c r="H15" s="348"/>
      <c r="I15" s="346"/>
      <c r="J15" s="348"/>
      <c r="K15" s="346"/>
      <c r="L15" s="346"/>
      <c r="M15" s="346"/>
      <c r="N15" s="348"/>
      <c r="O15" s="346"/>
    </row>
    <row r="16" spans="1:15" x14ac:dyDescent="0.65">
      <c r="A16" s="342"/>
      <c r="B16" s="341">
        <v>3.1</v>
      </c>
      <c r="C16" s="340" t="s">
        <v>125</v>
      </c>
      <c r="D16" s="346">
        <v>1</v>
      </c>
      <c r="E16" s="346">
        <v>500000</v>
      </c>
      <c r="F16" s="348">
        <v>1</v>
      </c>
      <c r="G16" s="346">
        <v>500000</v>
      </c>
      <c r="H16" s="348">
        <v>1</v>
      </c>
      <c r="I16" s="346">
        <v>500000</v>
      </c>
      <c r="J16" s="348">
        <v>1</v>
      </c>
      <c r="K16" s="346">
        <v>500000</v>
      </c>
      <c r="L16" s="353">
        <v>1</v>
      </c>
      <c r="M16" s="346">
        <v>500000</v>
      </c>
      <c r="N16" s="347">
        <f>D16+F16+H16+J16+L16</f>
        <v>5</v>
      </c>
      <c r="O16" s="346">
        <f>E16+G16+I16+K16+M16</f>
        <v>2500000</v>
      </c>
    </row>
    <row r="17" spans="1:19" x14ac:dyDescent="0.65">
      <c r="A17" s="342"/>
      <c r="B17" s="341">
        <v>3.2</v>
      </c>
      <c r="C17" s="340" t="s">
        <v>851</v>
      </c>
      <c r="D17" s="346">
        <f>4+'ผ01 บัญชีสรุปเกิน (2)'!D11</f>
        <v>6</v>
      </c>
      <c r="E17" s="346">
        <f>'3.2 อุตสาหกรรม'!E34+'ผ01 บัญชีสรุปเกิน (2)'!E11</f>
        <v>6514900</v>
      </c>
      <c r="F17" s="348">
        <f>4+'ผ01 บัญชีสรุปเกิน (2)'!F11</f>
        <v>6</v>
      </c>
      <c r="G17" s="346">
        <f>'3.2 อุตสาหกรรม'!F34+'ผ01 บัญชีสรุปเกิน (2)'!G11</f>
        <v>11664000</v>
      </c>
      <c r="H17" s="348">
        <f>5+'ผ01 บัญชีสรุปเกิน (2)'!H11</f>
        <v>6</v>
      </c>
      <c r="I17" s="346">
        <f>'3.2 อุตสาหกรรม'!G34+'ผ01 บัญชีสรุปเกิน (2)'!I11</f>
        <v>11761000</v>
      </c>
      <c r="J17" s="348">
        <f>5+'ผ01 บัญชีสรุปเกิน (2)'!J11</f>
        <v>6</v>
      </c>
      <c r="K17" s="346">
        <f>'3.2 อุตสาหกรรม'!H34+'ผ01 บัญชีสรุปเกิน (2)'!K11</f>
        <v>6300000</v>
      </c>
      <c r="L17" s="353">
        <f>4+'ผ01 บัญชีสรุปเกิน (2)'!L11</f>
        <v>5</v>
      </c>
      <c r="M17" s="353">
        <f>'3.2 อุตสาหกรรม'!I34+'ผ01 บัญชีสรุปเกิน (2)'!M11</f>
        <v>17841000</v>
      </c>
      <c r="N17" s="347">
        <f>D17+F17+H17+J17+L17</f>
        <v>29</v>
      </c>
      <c r="O17" s="346">
        <f>E17+G17+I17+K17+M17</f>
        <v>54080900</v>
      </c>
    </row>
    <row r="18" spans="1:19" s="335" customFormat="1" x14ac:dyDescent="0.25">
      <c r="A18" s="666" t="s">
        <v>675</v>
      </c>
      <c r="B18" s="666"/>
      <c r="C18" s="666"/>
      <c r="D18" s="345">
        <f>SUM(D16:D17)</f>
        <v>7</v>
      </c>
      <c r="E18" s="345">
        <f t="shared" ref="E18:O18" si="3">SUM(E16:E17)</f>
        <v>7014900</v>
      </c>
      <c r="F18" s="345">
        <f t="shared" si="3"/>
        <v>7</v>
      </c>
      <c r="G18" s="345">
        <f t="shared" si="3"/>
        <v>12164000</v>
      </c>
      <c r="H18" s="345">
        <f t="shared" si="3"/>
        <v>7</v>
      </c>
      <c r="I18" s="345">
        <f t="shared" si="3"/>
        <v>12261000</v>
      </c>
      <c r="J18" s="345">
        <f t="shared" si="3"/>
        <v>7</v>
      </c>
      <c r="K18" s="345">
        <f t="shared" si="3"/>
        <v>6800000</v>
      </c>
      <c r="L18" s="345">
        <f t="shared" si="3"/>
        <v>6</v>
      </c>
      <c r="M18" s="345">
        <f t="shared" si="3"/>
        <v>18341000</v>
      </c>
      <c r="N18" s="345">
        <f t="shared" si="3"/>
        <v>34</v>
      </c>
      <c r="O18" s="345">
        <f t="shared" si="3"/>
        <v>56580900</v>
      </c>
    </row>
    <row r="19" spans="1:19" x14ac:dyDescent="0.65">
      <c r="A19" s="342">
        <f>A15+1</f>
        <v>4</v>
      </c>
      <c r="B19" s="190" t="s">
        <v>686</v>
      </c>
      <c r="D19" s="346"/>
      <c r="E19" s="346"/>
      <c r="F19" s="348"/>
      <c r="G19" s="346"/>
      <c r="H19" s="348"/>
      <c r="I19" s="346"/>
      <c r="J19" s="348"/>
      <c r="K19" s="346"/>
      <c r="L19" s="346"/>
      <c r="M19" s="346"/>
      <c r="N19" s="348"/>
      <c r="O19" s="346"/>
    </row>
    <row r="20" spans="1:19" x14ac:dyDescent="0.65">
      <c r="A20" s="342"/>
      <c r="B20" s="341">
        <v>4.0999999999999996</v>
      </c>
      <c r="C20" s="340" t="s">
        <v>125</v>
      </c>
      <c r="D20" s="346">
        <v>2</v>
      </c>
      <c r="E20" s="346">
        <v>200000</v>
      </c>
      <c r="F20" s="346">
        <v>2</v>
      </c>
      <c r="G20" s="346">
        <v>200000</v>
      </c>
      <c r="H20" s="346">
        <v>2</v>
      </c>
      <c r="I20" s="346">
        <v>200000</v>
      </c>
      <c r="J20" s="346">
        <v>2</v>
      </c>
      <c r="K20" s="346">
        <v>200000</v>
      </c>
      <c r="L20" s="353">
        <v>2</v>
      </c>
      <c r="M20" s="346">
        <v>200000</v>
      </c>
      <c r="N20" s="347">
        <f>D20+F20+H20+J20+L20</f>
        <v>10</v>
      </c>
      <c r="O20" s="346">
        <f>E20+G20+I20+K20+M20</f>
        <v>1000000</v>
      </c>
    </row>
    <row r="21" spans="1:19" x14ac:dyDescent="0.65">
      <c r="A21" s="342"/>
      <c r="B21" s="341">
        <v>4.2</v>
      </c>
      <c r="C21" s="340" t="s">
        <v>158</v>
      </c>
      <c r="D21" s="346">
        <v>2</v>
      </c>
      <c r="E21" s="346">
        <v>80000</v>
      </c>
      <c r="F21" s="346">
        <v>2</v>
      </c>
      <c r="G21" s="346">
        <v>80000</v>
      </c>
      <c r="H21" s="346">
        <v>2</v>
      </c>
      <c r="I21" s="346">
        <v>80000</v>
      </c>
      <c r="J21" s="346">
        <v>2</v>
      </c>
      <c r="K21" s="346">
        <v>80000</v>
      </c>
      <c r="L21" s="353">
        <v>2</v>
      </c>
      <c r="M21" s="346">
        <v>80000</v>
      </c>
      <c r="N21" s="347">
        <f>D21+F21+H21+J21+L21</f>
        <v>10</v>
      </c>
      <c r="O21" s="346">
        <f>E21+G21+I21+K21+M21</f>
        <v>400000</v>
      </c>
    </row>
    <row r="22" spans="1:19" s="335" customFormat="1" x14ac:dyDescent="0.25">
      <c r="A22" s="666" t="s">
        <v>675</v>
      </c>
      <c r="B22" s="666"/>
      <c r="C22" s="666"/>
      <c r="D22" s="345">
        <f t="shared" ref="D22:O22" si="4">SUM(D20:D21)</f>
        <v>4</v>
      </c>
      <c r="E22" s="345">
        <f t="shared" si="4"/>
        <v>280000</v>
      </c>
      <c r="F22" s="345">
        <f t="shared" si="4"/>
        <v>4</v>
      </c>
      <c r="G22" s="345">
        <f t="shared" si="4"/>
        <v>280000</v>
      </c>
      <c r="H22" s="345">
        <f t="shared" si="4"/>
        <v>4</v>
      </c>
      <c r="I22" s="345">
        <f t="shared" si="4"/>
        <v>280000</v>
      </c>
      <c r="J22" s="345">
        <f t="shared" si="4"/>
        <v>4</v>
      </c>
      <c r="K22" s="345">
        <f t="shared" si="4"/>
        <v>280000</v>
      </c>
      <c r="L22" s="345">
        <f t="shared" si="4"/>
        <v>4</v>
      </c>
      <c r="M22" s="345">
        <f t="shared" si="4"/>
        <v>280000</v>
      </c>
      <c r="N22" s="345">
        <f t="shared" si="4"/>
        <v>20</v>
      </c>
      <c r="O22" s="345">
        <f t="shared" si="4"/>
        <v>1400000</v>
      </c>
      <c r="Q22" s="676" t="s">
        <v>696</v>
      </c>
      <c r="R22" s="676"/>
      <c r="S22" s="676"/>
    </row>
    <row r="23" spans="1:19" ht="47.55" customHeight="1" x14ac:dyDescent="0.65">
      <c r="A23" s="368">
        <f>A19+1</f>
        <v>5</v>
      </c>
      <c r="B23" s="677" t="s">
        <v>684</v>
      </c>
      <c r="C23" s="678"/>
      <c r="D23" s="354"/>
      <c r="E23" s="354"/>
      <c r="F23" s="355"/>
      <c r="G23" s="354"/>
      <c r="H23" s="355"/>
      <c r="I23" s="354"/>
      <c r="J23" s="355"/>
      <c r="K23" s="346"/>
      <c r="L23" s="353"/>
      <c r="M23" s="353"/>
      <c r="N23" s="347"/>
      <c r="O23" s="346"/>
    </row>
    <row r="24" spans="1:19" x14ac:dyDescent="0.65">
      <c r="A24" s="342"/>
      <c r="B24" s="341">
        <v>5.0999999999999996</v>
      </c>
      <c r="C24" s="340" t="s">
        <v>125</v>
      </c>
      <c r="D24" s="346">
        <v>1</v>
      </c>
      <c r="E24" s="346">
        <f>'5.1 แผนเคหะ'!F14</f>
        <v>1221000</v>
      </c>
      <c r="F24" s="346">
        <v>0</v>
      </c>
      <c r="G24" s="346">
        <v>0</v>
      </c>
      <c r="H24" s="346">
        <v>1</v>
      </c>
      <c r="I24" s="346">
        <f>'5.1 แผนเคหะ'!H14</f>
        <v>3500000</v>
      </c>
      <c r="J24" s="346">
        <v>0</v>
      </c>
      <c r="K24" s="346">
        <v>0</v>
      </c>
      <c r="L24" s="353">
        <v>0</v>
      </c>
      <c r="M24" s="353">
        <v>0</v>
      </c>
      <c r="N24" s="347">
        <f t="shared" ref="N24:O25" si="5">D24+F24+H24+J24+L24</f>
        <v>2</v>
      </c>
      <c r="O24" s="346">
        <f t="shared" si="5"/>
        <v>4721000</v>
      </c>
    </row>
    <row r="25" spans="1:19" x14ac:dyDescent="0.65">
      <c r="A25" s="342"/>
      <c r="B25" s="341">
        <v>5.2</v>
      </c>
      <c r="C25" s="340" t="s">
        <v>683</v>
      </c>
      <c r="D25" s="346">
        <v>6</v>
      </c>
      <c r="E25" s="346">
        <v>1100000</v>
      </c>
      <c r="F25" s="346">
        <v>6</v>
      </c>
      <c r="G25" s="346">
        <v>1100000</v>
      </c>
      <c r="H25" s="346">
        <v>6</v>
      </c>
      <c r="I25" s="346">
        <v>1100000</v>
      </c>
      <c r="J25" s="346">
        <v>6</v>
      </c>
      <c r="K25" s="346">
        <v>1100000</v>
      </c>
      <c r="L25" s="346">
        <v>6</v>
      </c>
      <c r="M25" s="346">
        <v>1100000</v>
      </c>
      <c r="N25" s="347">
        <f t="shared" si="5"/>
        <v>30</v>
      </c>
      <c r="O25" s="346">
        <f t="shared" si="5"/>
        <v>5500000</v>
      </c>
    </row>
    <row r="26" spans="1:19" s="335" customFormat="1" x14ac:dyDescent="0.25">
      <c r="A26" s="666" t="s">
        <v>675</v>
      </c>
      <c r="B26" s="666"/>
      <c r="C26" s="666"/>
      <c r="D26" s="345">
        <f>SUM(D24:D25)</f>
        <v>7</v>
      </c>
      <c r="E26" s="345">
        <f t="shared" ref="E26:O26" si="6">SUM(E24:E25)</f>
        <v>2321000</v>
      </c>
      <c r="F26" s="345">
        <f t="shared" si="6"/>
        <v>6</v>
      </c>
      <c r="G26" s="345">
        <f t="shared" si="6"/>
        <v>1100000</v>
      </c>
      <c r="H26" s="345">
        <f t="shared" si="6"/>
        <v>7</v>
      </c>
      <c r="I26" s="345">
        <f t="shared" si="6"/>
        <v>4600000</v>
      </c>
      <c r="J26" s="345">
        <f t="shared" si="6"/>
        <v>6</v>
      </c>
      <c r="K26" s="345">
        <f t="shared" si="6"/>
        <v>1100000</v>
      </c>
      <c r="L26" s="345">
        <f t="shared" si="6"/>
        <v>6</v>
      </c>
      <c r="M26" s="345">
        <f t="shared" si="6"/>
        <v>1100000</v>
      </c>
      <c r="N26" s="345">
        <f t="shared" si="6"/>
        <v>32</v>
      </c>
      <c r="O26" s="345">
        <f t="shared" si="6"/>
        <v>10221000</v>
      </c>
    </row>
    <row r="27" spans="1:19" x14ac:dyDescent="0.65">
      <c r="A27" s="342">
        <f>A23+1</f>
        <v>6</v>
      </c>
      <c r="B27" s="190" t="s">
        <v>682</v>
      </c>
      <c r="D27" s="346"/>
      <c r="E27" s="346"/>
      <c r="F27" s="348"/>
      <c r="G27" s="346"/>
      <c r="H27" s="348"/>
      <c r="I27" s="346"/>
      <c r="J27" s="348"/>
      <c r="K27" s="346"/>
      <c r="L27" s="353"/>
      <c r="M27" s="353"/>
      <c r="N27" s="347"/>
      <c r="O27" s="346"/>
    </row>
    <row r="28" spans="1:19" x14ac:dyDescent="0.65">
      <c r="A28" s="342"/>
      <c r="B28" s="341">
        <v>6.1</v>
      </c>
      <c r="C28" s="340" t="s">
        <v>479</v>
      </c>
      <c r="D28" s="346">
        <v>11</v>
      </c>
      <c r="E28" s="346">
        <v>2032104</v>
      </c>
      <c r="F28" s="348">
        <v>11</v>
      </c>
      <c r="G28" s="346">
        <v>2032104</v>
      </c>
      <c r="H28" s="346">
        <v>11</v>
      </c>
      <c r="I28" s="346">
        <v>2032104</v>
      </c>
      <c r="J28" s="346">
        <v>11</v>
      </c>
      <c r="K28" s="346">
        <v>2032104</v>
      </c>
      <c r="L28" s="346">
        <v>11</v>
      </c>
      <c r="M28" s="346">
        <v>2032104</v>
      </c>
      <c r="N28" s="347">
        <f>D28+F28+H28+J28+L28</f>
        <v>55</v>
      </c>
      <c r="O28" s="346">
        <f>E28+G28+I28+K28+M28</f>
        <v>10160520</v>
      </c>
    </row>
    <row r="29" spans="1:19" x14ac:dyDescent="0.65">
      <c r="A29" s="342"/>
      <c r="B29" s="341">
        <v>6.2</v>
      </c>
      <c r="C29" s="340" t="s">
        <v>851</v>
      </c>
      <c r="D29" s="346">
        <v>1</v>
      </c>
      <c r="E29" s="346">
        <v>500000</v>
      </c>
      <c r="F29" s="346">
        <v>1</v>
      </c>
      <c r="G29" s="346">
        <v>500000</v>
      </c>
      <c r="H29" s="346">
        <v>1</v>
      </c>
      <c r="I29" s="346">
        <v>500000</v>
      </c>
      <c r="J29" s="346">
        <v>1</v>
      </c>
      <c r="K29" s="346">
        <v>500000</v>
      </c>
      <c r="L29" s="346">
        <v>1</v>
      </c>
      <c r="M29" s="346">
        <v>500000</v>
      </c>
      <c r="N29" s="347">
        <f>D29+F29+H29+J29+L29</f>
        <v>5</v>
      </c>
      <c r="O29" s="346">
        <f>E29+G29+I29+K29+M29</f>
        <v>2500000</v>
      </c>
    </row>
    <row r="30" spans="1:19" s="335" customFormat="1" x14ac:dyDescent="0.25">
      <c r="A30" s="666" t="s">
        <v>675</v>
      </c>
      <c r="B30" s="666"/>
      <c r="C30" s="666"/>
      <c r="D30" s="345">
        <f>SUM(D28:D29)</f>
        <v>12</v>
      </c>
      <c r="E30" s="345">
        <f t="shared" ref="E30:O30" si="7">SUM(E28:E29)</f>
        <v>2532104</v>
      </c>
      <c r="F30" s="345">
        <f t="shared" si="7"/>
        <v>12</v>
      </c>
      <c r="G30" s="345">
        <f t="shared" si="7"/>
        <v>2532104</v>
      </c>
      <c r="H30" s="345">
        <f t="shared" si="7"/>
        <v>12</v>
      </c>
      <c r="I30" s="345">
        <f t="shared" si="7"/>
        <v>2532104</v>
      </c>
      <c r="J30" s="345">
        <f t="shared" si="7"/>
        <v>12</v>
      </c>
      <c r="K30" s="345">
        <f t="shared" si="7"/>
        <v>2532104</v>
      </c>
      <c r="L30" s="345">
        <f t="shared" si="7"/>
        <v>12</v>
      </c>
      <c r="M30" s="345">
        <f t="shared" si="7"/>
        <v>2532104</v>
      </c>
      <c r="N30" s="345">
        <f t="shared" si="7"/>
        <v>60</v>
      </c>
      <c r="O30" s="345">
        <f t="shared" si="7"/>
        <v>12660520</v>
      </c>
    </row>
    <row r="31" spans="1:19" x14ac:dyDescent="0.65">
      <c r="A31" s="358">
        <f>A27+1</f>
        <v>7</v>
      </c>
      <c r="B31" s="361" t="s">
        <v>681</v>
      </c>
      <c r="C31" s="360"/>
      <c r="D31" s="354"/>
      <c r="E31" s="354"/>
      <c r="F31" s="355"/>
      <c r="G31" s="354"/>
      <c r="H31" s="355"/>
      <c r="I31" s="354"/>
      <c r="J31" s="355"/>
      <c r="K31" s="354"/>
      <c r="L31" s="353"/>
      <c r="M31" s="353"/>
      <c r="N31" s="347"/>
      <c r="O31" s="346"/>
    </row>
    <row r="32" spans="1:19" x14ac:dyDescent="0.65">
      <c r="A32" s="342"/>
      <c r="B32" s="341">
        <v>7.1</v>
      </c>
      <c r="C32" s="359" t="s">
        <v>679</v>
      </c>
      <c r="D32" s="346">
        <v>12</v>
      </c>
      <c r="E32" s="346">
        <v>2720000</v>
      </c>
      <c r="F32" s="346">
        <v>12</v>
      </c>
      <c r="G32" s="346">
        <v>2720000</v>
      </c>
      <c r="H32" s="346">
        <v>12</v>
      </c>
      <c r="I32" s="346">
        <v>2720000</v>
      </c>
      <c r="J32" s="346">
        <v>12</v>
      </c>
      <c r="K32" s="346">
        <v>2720000</v>
      </c>
      <c r="L32" s="346">
        <v>12</v>
      </c>
      <c r="M32" s="346">
        <v>2720000</v>
      </c>
      <c r="N32" s="347">
        <f t="shared" ref="N32:O33" si="8">D32+F32+H32+J32+L32</f>
        <v>60</v>
      </c>
      <c r="O32" s="346">
        <f t="shared" si="8"/>
        <v>13600000</v>
      </c>
    </row>
    <row r="33" spans="1:18" x14ac:dyDescent="0.65">
      <c r="A33" s="367"/>
      <c r="B33" s="366">
        <v>7.2</v>
      </c>
      <c r="C33" s="365" t="s">
        <v>525</v>
      </c>
      <c r="D33" s="363">
        <v>1</v>
      </c>
      <c r="E33" s="363">
        <v>30000</v>
      </c>
      <c r="F33" s="363">
        <v>1</v>
      </c>
      <c r="G33" s="363">
        <v>30000</v>
      </c>
      <c r="H33" s="363">
        <v>1</v>
      </c>
      <c r="I33" s="363">
        <v>30000</v>
      </c>
      <c r="J33" s="363">
        <v>1</v>
      </c>
      <c r="K33" s="363">
        <v>30000</v>
      </c>
      <c r="L33" s="363">
        <v>1</v>
      </c>
      <c r="M33" s="363">
        <v>30000</v>
      </c>
      <c r="N33" s="347">
        <f t="shared" si="8"/>
        <v>5</v>
      </c>
      <c r="O33" s="346">
        <f t="shared" si="8"/>
        <v>150000</v>
      </c>
    </row>
    <row r="34" spans="1:18" s="335" customFormat="1" x14ac:dyDescent="0.25">
      <c r="A34" s="666" t="s">
        <v>675</v>
      </c>
      <c r="B34" s="666"/>
      <c r="C34" s="666"/>
      <c r="D34" s="345">
        <f>SUM(D32:D33)</f>
        <v>13</v>
      </c>
      <c r="E34" s="345">
        <f t="shared" ref="E34:O34" si="9">SUM(E32:E33)</f>
        <v>2750000</v>
      </c>
      <c r="F34" s="345">
        <f t="shared" si="9"/>
        <v>13</v>
      </c>
      <c r="G34" s="345">
        <f t="shared" si="9"/>
        <v>2750000</v>
      </c>
      <c r="H34" s="345">
        <f t="shared" si="9"/>
        <v>13</v>
      </c>
      <c r="I34" s="345">
        <f t="shared" si="9"/>
        <v>2750000</v>
      </c>
      <c r="J34" s="345">
        <f t="shared" si="9"/>
        <v>13</v>
      </c>
      <c r="K34" s="345">
        <f t="shared" si="9"/>
        <v>2750000</v>
      </c>
      <c r="L34" s="345">
        <f t="shared" si="9"/>
        <v>13</v>
      </c>
      <c r="M34" s="345">
        <f t="shared" si="9"/>
        <v>2750000</v>
      </c>
      <c r="N34" s="345">
        <f t="shared" si="9"/>
        <v>65</v>
      </c>
      <c r="O34" s="345">
        <f t="shared" si="9"/>
        <v>13750000</v>
      </c>
    </row>
    <row r="35" spans="1:18" x14ac:dyDescent="0.65">
      <c r="A35" s="342">
        <f>A31+1</f>
        <v>8</v>
      </c>
      <c r="B35" s="362" t="s">
        <v>678</v>
      </c>
      <c r="C35" s="356"/>
      <c r="D35" s="346"/>
      <c r="E35" s="346"/>
      <c r="F35" s="348"/>
      <c r="G35" s="346"/>
      <c r="H35" s="348"/>
      <c r="I35" s="346"/>
      <c r="J35" s="348"/>
      <c r="K35" s="346"/>
      <c r="L35" s="353"/>
      <c r="M35" s="353"/>
      <c r="N35" s="347"/>
      <c r="O35" s="346"/>
    </row>
    <row r="36" spans="1:18" x14ac:dyDescent="0.65">
      <c r="A36" s="342"/>
      <c r="B36" s="341">
        <v>8.1</v>
      </c>
      <c r="C36" s="359" t="s">
        <v>384</v>
      </c>
      <c r="D36" s="346">
        <v>4</v>
      </c>
      <c r="E36" s="346">
        <v>860000</v>
      </c>
      <c r="F36" s="346">
        <v>4</v>
      </c>
      <c r="G36" s="346">
        <v>860000</v>
      </c>
      <c r="H36" s="346">
        <v>4</v>
      </c>
      <c r="I36" s="346">
        <v>860000</v>
      </c>
      <c r="J36" s="346">
        <v>4</v>
      </c>
      <c r="K36" s="346">
        <v>860000</v>
      </c>
      <c r="L36" s="346">
        <v>4</v>
      </c>
      <c r="M36" s="346">
        <v>860000</v>
      </c>
      <c r="N36" s="347">
        <f>D36+F36+H36+J36+L36</f>
        <v>20</v>
      </c>
      <c r="O36" s="346">
        <f>E36+G36+I36+K36+M36</f>
        <v>4300000</v>
      </c>
    </row>
    <row r="37" spans="1:18" x14ac:dyDescent="0.65">
      <c r="A37" s="342"/>
      <c r="B37" s="341">
        <v>8.1999999999999993</v>
      </c>
      <c r="C37" s="359" t="s">
        <v>126</v>
      </c>
      <c r="D37" s="346">
        <v>1</v>
      </c>
      <c r="E37" s="346">
        <v>260000</v>
      </c>
      <c r="F37" s="346">
        <v>1</v>
      </c>
      <c r="G37" s="346">
        <v>260000</v>
      </c>
      <c r="H37" s="346">
        <v>1</v>
      </c>
      <c r="I37" s="346">
        <v>260000</v>
      </c>
      <c r="J37" s="346">
        <v>1</v>
      </c>
      <c r="K37" s="346">
        <v>260000</v>
      </c>
      <c r="L37" s="346">
        <v>1</v>
      </c>
      <c r="M37" s="346">
        <v>260000</v>
      </c>
      <c r="N37" s="347">
        <f>D37+F37+H37+J37+L37</f>
        <v>5</v>
      </c>
      <c r="O37" s="346">
        <f>E37+G37+I37+K37+M37</f>
        <v>1300000</v>
      </c>
    </row>
    <row r="38" spans="1:18" s="335" customFormat="1" x14ac:dyDescent="0.25">
      <c r="A38" s="666" t="s">
        <v>675</v>
      </c>
      <c r="B38" s="666"/>
      <c r="C38" s="666"/>
      <c r="D38" s="345">
        <f t="shared" ref="D38:O38" si="10">SUM(D36:D37)</f>
        <v>5</v>
      </c>
      <c r="E38" s="345">
        <f t="shared" si="10"/>
        <v>1120000</v>
      </c>
      <c r="F38" s="345">
        <f t="shared" si="10"/>
        <v>5</v>
      </c>
      <c r="G38" s="345">
        <f t="shared" si="10"/>
        <v>1120000</v>
      </c>
      <c r="H38" s="345">
        <f t="shared" si="10"/>
        <v>5</v>
      </c>
      <c r="I38" s="345">
        <f t="shared" si="10"/>
        <v>1120000</v>
      </c>
      <c r="J38" s="345">
        <f t="shared" si="10"/>
        <v>5</v>
      </c>
      <c r="K38" s="345">
        <f t="shared" si="10"/>
        <v>1120000</v>
      </c>
      <c r="L38" s="345">
        <f t="shared" si="10"/>
        <v>5</v>
      </c>
      <c r="M38" s="345">
        <f t="shared" si="10"/>
        <v>1120000</v>
      </c>
      <c r="N38" s="345">
        <f t="shared" si="10"/>
        <v>25</v>
      </c>
      <c r="O38" s="345">
        <f t="shared" si="10"/>
        <v>5600000</v>
      </c>
    </row>
    <row r="39" spans="1:18" x14ac:dyDescent="0.65">
      <c r="A39" s="358">
        <f>A35+1</f>
        <v>9</v>
      </c>
      <c r="B39" s="361" t="s">
        <v>677</v>
      </c>
      <c r="C39" s="360"/>
      <c r="D39" s="354"/>
      <c r="E39" s="354"/>
      <c r="F39" s="355"/>
      <c r="G39" s="354"/>
      <c r="H39" s="355"/>
      <c r="I39" s="354"/>
      <c r="J39" s="355"/>
      <c r="K39" s="354"/>
      <c r="L39" s="353"/>
      <c r="M39" s="353"/>
      <c r="N39" s="347"/>
      <c r="O39" s="346"/>
    </row>
    <row r="40" spans="1:18" x14ac:dyDescent="0.65">
      <c r="A40" s="342"/>
      <c r="B40" s="341">
        <v>9.1</v>
      </c>
      <c r="C40" s="359" t="s">
        <v>384</v>
      </c>
      <c r="D40" s="346">
        <v>1</v>
      </c>
      <c r="E40" s="346">
        <v>90000</v>
      </c>
      <c r="F40" s="346">
        <v>1</v>
      </c>
      <c r="G40" s="346">
        <v>90000</v>
      </c>
      <c r="H40" s="346">
        <v>1</v>
      </c>
      <c r="I40" s="346">
        <v>90000</v>
      </c>
      <c r="J40" s="346">
        <v>1</v>
      </c>
      <c r="K40" s="346">
        <v>90000</v>
      </c>
      <c r="L40" s="346">
        <v>1</v>
      </c>
      <c r="M40" s="346">
        <v>90000</v>
      </c>
      <c r="N40" s="347">
        <f t="shared" ref="N40:O41" si="11">D40+F40+H40+J40+L40</f>
        <v>5</v>
      </c>
      <c r="O40" s="346">
        <f t="shared" si="11"/>
        <v>450000</v>
      </c>
    </row>
    <row r="41" spans="1:18" x14ac:dyDescent="0.65">
      <c r="A41" s="342"/>
      <c r="B41" s="341">
        <v>9.1999999999999993</v>
      </c>
      <c r="C41" s="359" t="s">
        <v>525</v>
      </c>
      <c r="D41" s="346">
        <v>7</v>
      </c>
      <c r="E41" s="346">
        <v>1350000</v>
      </c>
      <c r="F41" s="346">
        <v>7</v>
      </c>
      <c r="G41" s="346">
        <v>1350000</v>
      </c>
      <c r="H41" s="346">
        <v>7</v>
      </c>
      <c r="I41" s="346">
        <v>1350000</v>
      </c>
      <c r="J41" s="346">
        <v>7</v>
      </c>
      <c r="K41" s="346">
        <v>1350000</v>
      </c>
      <c r="L41" s="346">
        <v>7</v>
      </c>
      <c r="M41" s="346">
        <v>1350000</v>
      </c>
      <c r="N41" s="347">
        <f t="shared" si="11"/>
        <v>35</v>
      </c>
      <c r="O41" s="346">
        <f t="shared" si="11"/>
        <v>6750000</v>
      </c>
    </row>
    <row r="42" spans="1:18" s="335" customFormat="1" x14ac:dyDescent="0.25">
      <c r="A42" s="666" t="s">
        <v>675</v>
      </c>
      <c r="B42" s="666"/>
      <c r="C42" s="666"/>
      <c r="D42" s="345">
        <f>SUM(D40:D41)</f>
        <v>8</v>
      </c>
      <c r="E42" s="345">
        <f t="shared" ref="E42:O42" si="12">SUM(E40:E41)</f>
        <v>1440000</v>
      </c>
      <c r="F42" s="345">
        <f t="shared" si="12"/>
        <v>8</v>
      </c>
      <c r="G42" s="345">
        <f t="shared" si="12"/>
        <v>1440000</v>
      </c>
      <c r="H42" s="345">
        <f t="shared" si="12"/>
        <v>8</v>
      </c>
      <c r="I42" s="345">
        <f t="shared" si="12"/>
        <v>1440000</v>
      </c>
      <c r="J42" s="345">
        <f t="shared" si="12"/>
        <v>8</v>
      </c>
      <c r="K42" s="345">
        <f t="shared" si="12"/>
        <v>1440000</v>
      </c>
      <c r="L42" s="345">
        <f t="shared" si="12"/>
        <v>8</v>
      </c>
      <c r="M42" s="345">
        <f t="shared" si="12"/>
        <v>1440000</v>
      </c>
      <c r="N42" s="345">
        <f t="shared" si="12"/>
        <v>40</v>
      </c>
      <c r="O42" s="345">
        <f t="shared" si="12"/>
        <v>7200000</v>
      </c>
    </row>
    <row r="43" spans="1:18" x14ac:dyDescent="0.65">
      <c r="A43" s="358">
        <f>A39+1</f>
        <v>10</v>
      </c>
      <c r="B43" s="357" t="s">
        <v>674</v>
      </c>
      <c r="C43" s="356"/>
      <c r="D43" s="354"/>
      <c r="E43" s="354"/>
      <c r="F43" s="355"/>
      <c r="G43" s="354"/>
      <c r="H43" s="355"/>
      <c r="I43" s="354"/>
      <c r="J43" s="355"/>
      <c r="K43" s="354"/>
      <c r="L43" s="353"/>
      <c r="M43" s="353"/>
      <c r="N43" s="347"/>
      <c r="O43" s="346"/>
    </row>
    <row r="44" spans="1:18" x14ac:dyDescent="0.65">
      <c r="A44" s="330"/>
      <c r="B44" s="352">
        <v>10.1</v>
      </c>
      <c r="C44" s="349" t="s">
        <v>158</v>
      </c>
      <c r="D44" s="346">
        <v>2</v>
      </c>
      <c r="E44" s="348">
        <v>300000</v>
      </c>
      <c r="F44" s="346">
        <v>2</v>
      </c>
      <c r="G44" s="348">
        <v>300000</v>
      </c>
      <c r="H44" s="346">
        <v>2</v>
      </c>
      <c r="I44" s="348">
        <v>300000</v>
      </c>
      <c r="J44" s="346">
        <v>2</v>
      </c>
      <c r="K44" s="348">
        <v>300000</v>
      </c>
      <c r="L44" s="346">
        <v>2</v>
      </c>
      <c r="M44" s="348">
        <v>300000</v>
      </c>
      <c r="N44" s="347">
        <f>D44+F44+H44+J44+L44</f>
        <v>10</v>
      </c>
      <c r="O44" s="346">
        <f>E44+G44+I44+K44+M44</f>
        <v>1500000</v>
      </c>
    </row>
    <row r="45" spans="1:18" s="335" customFormat="1" x14ac:dyDescent="0.25">
      <c r="A45" s="666" t="s">
        <v>675</v>
      </c>
      <c r="B45" s="666"/>
      <c r="C45" s="666"/>
      <c r="D45" s="345">
        <f>SUM(D44:D44)</f>
        <v>2</v>
      </c>
      <c r="E45" s="345">
        <f t="shared" ref="E45:O45" si="13">SUM(E44:E44)</f>
        <v>300000</v>
      </c>
      <c r="F45" s="345">
        <f t="shared" si="13"/>
        <v>2</v>
      </c>
      <c r="G45" s="345">
        <f t="shared" si="13"/>
        <v>300000</v>
      </c>
      <c r="H45" s="345">
        <f t="shared" si="13"/>
        <v>2</v>
      </c>
      <c r="I45" s="345">
        <f t="shared" si="13"/>
        <v>300000</v>
      </c>
      <c r="J45" s="345">
        <f t="shared" si="13"/>
        <v>2</v>
      </c>
      <c r="K45" s="345">
        <f t="shared" si="13"/>
        <v>300000</v>
      </c>
      <c r="L45" s="345">
        <f t="shared" si="13"/>
        <v>2</v>
      </c>
      <c r="M45" s="345">
        <f t="shared" si="13"/>
        <v>300000</v>
      </c>
      <c r="N45" s="345">
        <f t="shared" si="13"/>
        <v>10</v>
      </c>
      <c r="O45" s="345">
        <f t="shared" si="13"/>
        <v>1500000</v>
      </c>
    </row>
    <row r="46" spans="1:18" s="335" customFormat="1" x14ac:dyDescent="0.25">
      <c r="A46" s="666" t="s">
        <v>695</v>
      </c>
      <c r="B46" s="679"/>
      <c r="C46" s="679"/>
      <c r="D46" s="345">
        <f>D45+D42+D38+D34+D30+D26+D22+D18+D14+D10</f>
        <v>70</v>
      </c>
      <c r="E46" s="345">
        <f t="shared" ref="E46:O46" si="14">E45+E42+E38+E34+E30+E26+E22+E18+E14+E10</f>
        <v>18678004</v>
      </c>
      <c r="F46" s="345">
        <f t="shared" si="14"/>
        <v>69</v>
      </c>
      <c r="G46" s="345">
        <f t="shared" si="14"/>
        <v>22606104</v>
      </c>
      <c r="H46" s="345">
        <f t="shared" si="14"/>
        <v>70</v>
      </c>
      <c r="I46" s="345">
        <f t="shared" si="14"/>
        <v>26203104</v>
      </c>
      <c r="J46" s="345">
        <f t="shared" si="14"/>
        <v>69</v>
      </c>
      <c r="K46" s="345">
        <f t="shared" si="14"/>
        <v>17242104</v>
      </c>
      <c r="L46" s="345">
        <f t="shared" si="14"/>
        <v>68</v>
      </c>
      <c r="M46" s="345">
        <f t="shared" si="14"/>
        <v>28783104</v>
      </c>
      <c r="N46" s="345">
        <f t="shared" si="14"/>
        <v>346</v>
      </c>
      <c r="O46" s="345">
        <f t="shared" si="14"/>
        <v>113512420</v>
      </c>
      <c r="Q46" s="676" t="s">
        <v>694</v>
      </c>
      <c r="R46" s="676"/>
    </row>
    <row r="47" spans="1:18" hidden="1" x14ac:dyDescent="0.65"/>
    <row r="48" spans="1:18" hidden="1" x14ac:dyDescent="0.65"/>
    <row r="49" spans="1:13" hidden="1" x14ac:dyDescent="0.65"/>
    <row r="50" spans="1:13" hidden="1" x14ac:dyDescent="0.65">
      <c r="C50" s="343" t="s">
        <v>636</v>
      </c>
    </row>
    <row r="51" spans="1:13" hidden="1" x14ac:dyDescent="0.65">
      <c r="A51" s="342">
        <f>A47+1</f>
        <v>1</v>
      </c>
      <c r="B51" s="190" t="s">
        <v>687</v>
      </c>
      <c r="D51" s="339">
        <f>'[1]ผ02_1 ย3.1 แผนเคหะ เกินศักยภาพ '!E25</f>
        <v>0</v>
      </c>
      <c r="E51" s="191">
        <f>'[1]ผ02_1 ย3.1 แผนเคหะ เกินศักยภาพ '!E24</f>
        <v>0</v>
      </c>
      <c r="F51" s="339">
        <f>'[1]ผ02_1 ย3.1 แผนเคหะ เกินศักยภาพ '!F25</f>
        <v>0</v>
      </c>
      <c r="G51" s="191">
        <f>'[1]ผ02_1 ย3.1 แผนเคหะ เกินศักยภาพ '!F24</f>
        <v>0</v>
      </c>
      <c r="H51" s="339">
        <f>'[1]ผ02_1 ย3.1 แผนเคหะ เกินศักยภาพ '!G25</f>
        <v>1</v>
      </c>
      <c r="I51" s="191">
        <f>'[1]ผ02_1 ย3.1 แผนเคหะ เกินศักยภาพ '!G24</f>
        <v>1183900</v>
      </c>
      <c r="J51" s="339">
        <f>'[1]ผ02_1 ย3.1 แผนเคหะ เกินศักยภาพ '!H25</f>
        <v>7</v>
      </c>
      <c r="K51" s="191">
        <f>'[1]ผ02_1 ย3.1 แผนเคหะ เกินศักยภาพ '!H24</f>
        <v>35343000</v>
      </c>
      <c r="L51" s="191">
        <f>'[1]ผ02_1 ย3.1 แผนเคหะ เกินศักยภาพ '!I25</f>
        <v>3</v>
      </c>
      <c r="M51" s="191">
        <f>'[1]ผ02_1 ย3.1 แผนเคหะ เกินศักยภาพ '!I24</f>
        <v>13980000</v>
      </c>
    </row>
    <row r="52" spans="1:13" hidden="1" x14ac:dyDescent="0.65">
      <c r="A52" s="342"/>
      <c r="B52" s="341">
        <v>3.1</v>
      </c>
      <c r="C52" s="340" t="s">
        <v>125</v>
      </c>
    </row>
    <row r="53" spans="1:13" hidden="1" x14ac:dyDescent="0.65"/>
    <row r="54" spans="1:13" hidden="1" x14ac:dyDescent="0.65"/>
    <row r="55" spans="1:13" hidden="1" x14ac:dyDescent="0.65"/>
    <row r="56" spans="1:13" hidden="1" x14ac:dyDescent="0.65"/>
    <row r="57" spans="1:13" hidden="1" x14ac:dyDescent="0.65"/>
    <row r="58" spans="1:13" hidden="1" x14ac:dyDescent="0.65"/>
  </sheetData>
  <mergeCells count="24">
    <mergeCell ref="L6:M6"/>
    <mergeCell ref="B1:C1"/>
    <mergeCell ref="F6:G6"/>
    <mergeCell ref="J6:K6"/>
    <mergeCell ref="N6:O6"/>
    <mergeCell ref="A2:O2"/>
    <mergeCell ref="A18:C18"/>
    <mergeCell ref="A6:A7"/>
    <mergeCell ref="B6:C7"/>
    <mergeCell ref="D6:E6"/>
    <mergeCell ref="H6:I6"/>
    <mergeCell ref="A14:C14"/>
    <mergeCell ref="A10:C10"/>
    <mergeCell ref="Q22:S22"/>
    <mergeCell ref="Q46:R46"/>
    <mergeCell ref="A45:C45"/>
    <mergeCell ref="A46:C46"/>
    <mergeCell ref="A22:C22"/>
    <mergeCell ref="A26:C26"/>
    <mergeCell ref="A30:C30"/>
    <mergeCell ref="A34:C34"/>
    <mergeCell ref="A38:C38"/>
    <mergeCell ref="A42:C42"/>
    <mergeCell ref="B23:C23"/>
  </mergeCells>
  <printOptions horizontalCentered="1"/>
  <pageMargins left="0.31496062992125984" right="0.31496062992125984" top="0.78740157480314965" bottom="0.59055118110236227" header="0.19685039370078741" footer="0.23622047244094491"/>
  <pageSetup paperSize="9" scale="78" firstPageNumber="56" orientation="landscape" useFirstPageNumber="1" horizontalDpi="300" verticalDpi="300" r:id="rId1"/>
  <headerFooter alignWithMargins="0">
    <oddFooter>&amp;R&amp;"Arial,ตัวหนา"&amp;18&amp;P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M32"/>
  <sheetViews>
    <sheetView showGridLines="0" zoomScale="80" zoomScaleNormal="80" zoomScaleSheetLayoutView="100" workbookViewId="0">
      <selection activeCell="A24" sqref="A24:XFD32"/>
    </sheetView>
  </sheetViews>
  <sheetFormatPr defaultColWidth="9.109375" defaultRowHeight="22.8" x14ac:dyDescent="0.65"/>
  <cols>
    <col min="1" max="1" width="5.6640625" style="5" customWidth="1"/>
    <col min="2" max="2" width="27.5546875" style="11" customWidth="1"/>
    <col min="3" max="3" width="14.33203125" style="9" hidden="1" customWidth="1"/>
    <col min="4" max="4" width="20.88671875" style="11" customWidth="1"/>
    <col min="5" max="5" width="20.88671875" style="7" customWidth="1"/>
    <col min="6" max="9" width="10.6640625" style="8" customWidth="1"/>
    <col min="10" max="10" width="10.6640625" style="10" customWidth="1"/>
    <col min="11" max="11" width="10.6640625" style="8" customWidth="1"/>
    <col min="12" max="12" width="19.5546875" style="7" customWidth="1"/>
    <col min="13" max="13" width="17.88671875" style="9" customWidth="1"/>
    <col min="14" max="16384" width="9.109375" style="1"/>
  </cols>
  <sheetData>
    <row r="1" spans="1:13" x14ac:dyDescent="0.65">
      <c r="M1" s="75" t="s">
        <v>117</v>
      </c>
    </row>
    <row r="2" spans="1:13" s="68" customFormat="1" x14ac:dyDescent="0.65">
      <c r="A2" s="72" t="s">
        <v>118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s="68" customFormat="1" x14ac:dyDescent="0.65">
      <c r="A3" s="72" t="s">
        <v>771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s="68" customFormat="1" x14ac:dyDescent="0.65">
      <c r="A4" s="72" t="s">
        <v>116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s="68" customFormat="1" x14ac:dyDescent="0.65">
      <c r="A5" s="70" t="s">
        <v>904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s="68" customFormat="1" x14ac:dyDescent="0.65">
      <c r="A6" s="70" t="s">
        <v>909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x14ac:dyDescent="0.65">
      <c r="A7" s="62" t="s">
        <v>113</v>
      </c>
      <c r="B7" s="67"/>
      <c r="C7" s="64"/>
      <c r="D7" s="67"/>
      <c r="E7" s="63"/>
      <c r="F7" s="65"/>
      <c r="G7" s="65"/>
      <c r="H7" s="65"/>
      <c r="I7" s="65"/>
      <c r="J7" s="66"/>
      <c r="K7" s="65"/>
      <c r="L7" s="63"/>
      <c r="M7" s="64"/>
    </row>
    <row r="8" spans="1:13" x14ac:dyDescent="0.65">
      <c r="A8" s="59">
        <v>1.1000000000000001</v>
      </c>
      <c r="B8" s="60" t="s">
        <v>112</v>
      </c>
      <c r="C8" s="61"/>
      <c r="D8" s="60"/>
      <c r="E8" s="60"/>
      <c r="F8" s="60"/>
      <c r="G8" s="60"/>
      <c r="H8" s="60"/>
      <c r="I8" s="60"/>
      <c r="J8" s="61"/>
      <c r="K8" s="60"/>
      <c r="L8" s="60"/>
      <c r="M8" s="61"/>
    </row>
    <row r="9" spans="1:13" s="6" customFormat="1" ht="22.5" customHeight="1" x14ac:dyDescent="0.65">
      <c r="A9" s="697" t="s">
        <v>111</v>
      </c>
      <c r="B9" s="687" t="s">
        <v>14</v>
      </c>
      <c r="C9" s="687" t="s">
        <v>110</v>
      </c>
      <c r="D9" s="687" t="s">
        <v>109</v>
      </c>
      <c r="E9" s="684" t="s">
        <v>785</v>
      </c>
      <c r="F9" s="699" t="s">
        <v>108</v>
      </c>
      <c r="G9" s="700"/>
      <c r="H9" s="700"/>
      <c r="I9" s="700"/>
      <c r="J9" s="700"/>
      <c r="K9" s="688" t="s">
        <v>107</v>
      </c>
      <c r="L9" s="684" t="s">
        <v>106</v>
      </c>
      <c r="M9" s="684" t="s">
        <v>104</v>
      </c>
    </row>
    <row r="10" spans="1:13" s="6" customFormat="1" x14ac:dyDescent="0.65">
      <c r="A10" s="697"/>
      <c r="B10" s="687"/>
      <c r="C10" s="687"/>
      <c r="D10" s="687"/>
      <c r="E10" s="685"/>
      <c r="F10" s="18" t="s">
        <v>772</v>
      </c>
      <c r="G10" s="17" t="s">
        <v>773</v>
      </c>
      <c r="H10" s="17" t="s">
        <v>774</v>
      </c>
      <c r="I10" s="17" t="s">
        <v>775</v>
      </c>
      <c r="J10" s="17" t="s">
        <v>776</v>
      </c>
      <c r="K10" s="701"/>
      <c r="L10" s="685"/>
      <c r="M10" s="685"/>
    </row>
    <row r="11" spans="1:13" s="6" customFormat="1" x14ac:dyDescent="0.65">
      <c r="A11" s="698"/>
      <c r="B11" s="687"/>
      <c r="C11" s="687"/>
      <c r="D11" s="687"/>
      <c r="E11" s="686"/>
      <c r="F11" s="58" t="s">
        <v>97</v>
      </c>
      <c r="G11" s="57" t="s">
        <v>97</v>
      </c>
      <c r="H11" s="57" t="s">
        <v>97</v>
      </c>
      <c r="I11" s="57" t="s">
        <v>97</v>
      </c>
      <c r="J11" s="57" t="s">
        <v>97</v>
      </c>
      <c r="K11" s="702"/>
      <c r="L11" s="686"/>
      <c r="M11" s="686"/>
    </row>
    <row r="12" spans="1:13" s="6" customFormat="1" ht="91.2" x14ac:dyDescent="0.65">
      <c r="A12" s="12">
        <v>1</v>
      </c>
      <c r="B12" s="14" t="s">
        <v>923</v>
      </c>
      <c r="C12" s="397"/>
      <c r="D12" s="14" t="s">
        <v>51</v>
      </c>
      <c r="E12" s="16" t="s">
        <v>50</v>
      </c>
      <c r="F12" s="483">
        <v>50000</v>
      </c>
      <c r="G12" s="483">
        <v>50000</v>
      </c>
      <c r="H12" s="483">
        <v>50000</v>
      </c>
      <c r="I12" s="483">
        <v>50000</v>
      </c>
      <c r="J12" s="483">
        <v>50000</v>
      </c>
      <c r="K12" s="15" t="s">
        <v>4</v>
      </c>
      <c r="L12" s="14" t="s">
        <v>49</v>
      </c>
      <c r="M12" s="397" t="s">
        <v>17</v>
      </c>
    </row>
    <row r="13" spans="1:13" s="23" customFormat="1" ht="91.2" x14ac:dyDescent="0.25">
      <c r="A13" s="12">
        <v>2</v>
      </c>
      <c r="B13" s="36" t="s">
        <v>922</v>
      </c>
      <c r="C13" s="35"/>
      <c r="D13" s="36" t="s">
        <v>46</v>
      </c>
      <c r="E13" s="36" t="s">
        <v>45</v>
      </c>
      <c r="F13" s="483">
        <v>50000</v>
      </c>
      <c r="G13" s="483">
        <v>50000</v>
      </c>
      <c r="H13" s="483">
        <v>50000</v>
      </c>
      <c r="I13" s="483">
        <v>50000</v>
      </c>
      <c r="J13" s="483">
        <v>50000</v>
      </c>
      <c r="K13" s="15" t="s">
        <v>4</v>
      </c>
      <c r="L13" s="36" t="s">
        <v>44</v>
      </c>
      <c r="M13" s="397" t="s">
        <v>17</v>
      </c>
    </row>
    <row r="14" spans="1:13" s="23" customFormat="1" ht="91.2" x14ac:dyDescent="0.25">
      <c r="A14" s="12">
        <v>3</v>
      </c>
      <c r="B14" s="36" t="s">
        <v>921</v>
      </c>
      <c r="C14" s="35"/>
      <c r="D14" s="36" t="s">
        <v>46</v>
      </c>
      <c r="E14" s="36" t="s">
        <v>45</v>
      </c>
      <c r="F14" s="483">
        <v>50000</v>
      </c>
      <c r="G14" s="483">
        <v>50000</v>
      </c>
      <c r="H14" s="483">
        <v>50000</v>
      </c>
      <c r="I14" s="483">
        <v>50000</v>
      </c>
      <c r="J14" s="483">
        <v>50000</v>
      </c>
      <c r="K14" s="15" t="s">
        <v>4</v>
      </c>
      <c r="L14" s="36" t="s">
        <v>44</v>
      </c>
      <c r="M14" s="397" t="s">
        <v>17</v>
      </c>
    </row>
    <row r="15" spans="1:13" s="23" customFormat="1" ht="159.6" x14ac:dyDescent="0.25">
      <c r="A15" s="12">
        <v>4</v>
      </c>
      <c r="B15" s="34" t="s">
        <v>888</v>
      </c>
      <c r="C15" s="25"/>
      <c r="D15" s="34" t="s">
        <v>42</v>
      </c>
      <c r="E15" s="34" t="s">
        <v>41</v>
      </c>
      <c r="F15" s="483">
        <v>50000</v>
      </c>
      <c r="G15" s="483">
        <v>50000</v>
      </c>
      <c r="H15" s="483">
        <v>50000</v>
      </c>
      <c r="I15" s="483">
        <v>50000</v>
      </c>
      <c r="J15" s="483">
        <v>50000</v>
      </c>
      <c r="K15" s="15" t="s">
        <v>4</v>
      </c>
      <c r="L15" s="34" t="s">
        <v>40</v>
      </c>
      <c r="M15" s="397" t="s">
        <v>17</v>
      </c>
    </row>
    <row r="16" spans="1:13" s="23" customFormat="1" ht="167.4" x14ac:dyDescent="0.25">
      <c r="A16" s="12">
        <v>5</v>
      </c>
      <c r="B16" s="14" t="s">
        <v>889</v>
      </c>
      <c r="C16" s="397"/>
      <c r="D16" s="16" t="s">
        <v>38</v>
      </c>
      <c r="E16" s="14" t="s">
        <v>842</v>
      </c>
      <c r="F16" s="484">
        <v>50000</v>
      </c>
      <c r="G16" s="484">
        <v>50000</v>
      </c>
      <c r="H16" s="484">
        <v>50000</v>
      </c>
      <c r="I16" s="484">
        <v>50000</v>
      </c>
      <c r="J16" s="483">
        <v>50000</v>
      </c>
      <c r="K16" s="33" t="s">
        <v>36</v>
      </c>
      <c r="L16" s="16" t="s">
        <v>35</v>
      </c>
      <c r="M16" s="397" t="s">
        <v>17</v>
      </c>
    </row>
    <row r="17" spans="1:13" s="23" customFormat="1" ht="114" x14ac:dyDescent="0.25">
      <c r="A17" s="12">
        <v>6</v>
      </c>
      <c r="B17" s="30" t="s">
        <v>890</v>
      </c>
      <c r="C17" s="31"/>
      <c r="D17" s="27" t="s">
        <v>30</v>
      </c>
      <c r="E17" s="30" t="s">
        <v>33</v>
      </c>
      <c r="F17" s="485">
        <v>100000</v>
      </c>
      <c r="G17" s="485">
        <v>100000</v>
      </c>
      <c r="H17" s="485">
        <v>100000</v>
      </c>
      <c r="I17" s="485">
        <v>100000</v>
      </c>
      <c r="J17" s="483">
        <v>100000</v>
      </c>
      <c r="K17" s="15" t="s">
        <v>32</v>
      </c>
      <c r="L17" s="27" t="s">
        <v>28</v>
      </c>
      <c r="M17" s="397" t="s">
        <v>17</v>
      </c>
    </row>
    <row r="18" spans="1:13" s="23" customFormat="1" ht="114" x14ac:dyDescent="0.25">
      <c r="A18" s="12">
        <v>7</v>
      </c>
      <c r="B18" s="30" t="s">
        <v>891</v>
      </c>
      <c r="C18" s="31"/>
      <c r="D18" s="27" t="s">
        <v>841</v>
      </c>
      <c r="E18" s="30" t="s">
        <v>29</v>
      </c>
      <c r="F18" s="485">
        <v>200000</v>
      </c>
      <c r="G18" s="485">
        <v>200000</v>
      </c>
      <c r="H18" s="485">
        <v>200000</v>
      </c>
      <c r="I18" s="485">
        <v>200000</v>
      </c>
      <c r="J18" s="483">
        <v>200000</v>
      </c>
      <c r="K18" s="15" t="s">
        <v>24</v>
      </c>
      <c r="L18" s="27" t="s">
        <v>28</v>
      </c>
      <c r="M18" s="397" t="s">
        <v>17</v>
      </c>
    </row>
    <row r="19" spans="1:13" s="23" customFormat="1" ht="93" x14ac:dyDescent="0.25">
      <c r="A19" s="12">
        <v>8</v>
      </c>
      <c r="B19" s="30" t="s">
        <v>892</v>
      </c>
      <c r="C19" s="31"/>
      <c r="D19" s="27" t="s">
        <v>26</v>
      </c>
      <c r="E19" s="30" t="s">
        <v>25</v>
      </c>
      <c r="F19" s="485">
        <v>50000</v>
      </c>
      <c r="G19" s="485">
        <v>50000</v>
      </c>
      <c r="H19" s="485">
        <v>50000</v>
      </c>
      <c r="I19" s="485">
        <v>50000</v>
      </c>
      <c r="J19" s="483">
        <v>50000</v>
      </c>
      <c r="K19" s="15" t="s">
        <v>24</v>
      </c>
      <c r="L19" s="27" t="s">
        <v>23</v>
      </c>
      <c r="M19" s="397" t="s">
        <v>17</v>
      </c>
    </row>
    <row r="20" spans="1:13" s="23" customFormat="1" ht="91.2" x14ac:dyDescent="0.25">
      <c r="A20" s="12">
        <v>9</v>
      </c>
      <c r="B20" s="30" t="s">
        <v>893</v>
      </c>
      <c r="C20" s="31"/>
      <c r="D20" s="27" t="s">
        <v>21</v>
      </c>
      <c r="E20" s="30" t="s">
        <v>20</v>
      </c>
      <c r="F20" s="485">
        <v>30000</v>
      </c>
      <c r="G20" s="485">
        <v>30000</v>
      </c>
      <c r="H20" s="485">
        <v>30000</v>
      </c>
      <c r="I20" s="485">
        <v>30000</v>
      </c>
      <c r="J20" s="483">
        <v>30000</v>
      </c>
      <c r="K20" s="28" t="s">
        <v>19</v>
      </c>
      <c r="L20" s="27" t="s">
        <v>18</v>
      </c>
      <c r="M20" s="397" t="s">
        <v>17</v>
      </c>
    </row>
    <row r="21" spans="1:13" s="408" customFormat="1" ht="386.4" x14ac:dyDescent="0.65">
      <c r="A21" s="12">
        <v>10</v>
      </c>
      <c r="B21" s="402" t="s">
        <v>747</v>
      </c>
      <c r="C21" s="31"/>
      <c r="D21" s="403" t="s">
        <v>746</v>
      </c>
      <c r="E21" s="30" t="s">
        <v>745</v>
      </c>
      <c r="F21" s="485">
        <v>100000</v>
      </c>
      <c r="G21" s="485">
        <v>100000</v>
      </c>
      <c r="H21" s="485">
        <v>100000</v>
      </c>
      <c r="I21" s="485">
        <v>100000</v>
      </c>
      <c r="J21" s="485">
        <v>100000</v>
      </c>
      <c r="K21" s="405" t="s">
        <v>744</v>
      </c>
      <c r="L21" s="406" t="s">
        <v>743</v>
      </c>
      <c r="M21" s="407" t="s">
        <v>17</v>
      </c>
    </row>
    <row r="22" spans="1:13" x14ac:dyDescent="0.65">
      <c r="A22" s="22"/>
      <c r="B22" s="19" t="s">
        <v>836</v>
      </c>
      <c r="C22" s="19" t="s">
        <v>14</v>
      </c>
      <c r="D22" s="19"/>
      <c r="E22" s="19"/>
      <c r="F22" s="486">
        <f>SUM(F12:F21)</f>
        <v>730000</v>
      </c>
      <c r="G22" s="486">
        <f t="shared" ref="G22:J22" si="0">SUM(G12:G21)</f>
        <v>730000</v>
      </c>
      <c r="H22" s="486">
        <f t="shared" si="0"/>
        <v>730000</v>
      </c>
      <c r="I22" s="486">
        <f t="shared" si="0"/>
        <v>730000</v>
      </c>
      <c r="J22" s="486">
        <f t="shared" si="0"/>
        <v>730000</v>
      </c>
      <c r="K22" s="21"/>
      <c r="L22" s="20"/>
      <c r="M22" s="19"/>
    </row>
    <row r="24" spans="1:13" hidden="1" x14ac:dyDescent="0.65">
      <c r="F24" s="8">
        <f>COUNT(F12:F21)</f>
        <v>10</v>
      </c>
      <c r="G24" s="8">
        <f t="shared" ref="G24:J24" si="1">COUNT(G12:G21)</f>
        <v>10</v>
      </c>
      <c r="H24" s="8">
        <f t="shared" si="1"/>
        <v>10</v>
      </c>
      <c r="I24" s="8">
        <f t="shared" si="1"/>
        <v>10</v>
      </c>
      <c r="J24" s="8">
        <f t="shared" si="1"/>
        <v>10</v>
      </c>
    </row>
    <row r="25" spans="1:13" hidden="1" x14ac:dyDescent="0.65"/>
    <row r="26" spans="1:13" hidden="1" x14ac:dyDescent="0.65">
      <c r="F26" s="18" t="s">
        <v>13</v>
      </c>
      <c r="G26" s="17" t="s">
        <v>12</v>
      </c>
      <c r="H26" s="17" t="s">
        <v>11</v>
      </c>
      <c r="I26" s="17" t="s">
        <v>10</v>
      </c>
      <c r="J26" s="17" t="s">
        <v>9</v>
      </c>
    </row>
    <row r="27" spans="1:13" hidden="1" x14ac:dyDescent="0.65">
      <c r="E27" s="7" t="s">
        <v>8</v>
      </c>
      <c r="F27" s="8">
        <f>SUM(Sheet3!F1:F8)</f>
        <v>0</v>
      </c>
      <c r="G27" s="8">
        <f>SUM(Sheet3!G1:G8)</f>
        <v>0</v>
      </c>
      <c r="H27" s="8">
        <f>SUM(Sheet3!H1:H8)</f>
        <v>0</v>
      </c>
      <c r="I27" s="8">
        <f>SUM(Sheet3!I1:I8)</f>
        <v>460000</v>
      </c>
      <c r="J27" s="8">
        <f>SUM(Sheet3!J1:J8)</f>
        <v>1000000</v>
      </c>
    </row>
    <row r="28" spans="1:13" hidden="1" x14ac:dyDescent="0.65"/>
    <row r="29" spans="1:13" hidden="1" x14ac:dyDescent="0.65"/>
    <row r="30" spans="1:13" hidden="1" x14ac:dyDescent="0.65"/>
    <row r="31" spans="1:13" hidden="1" x14ac:dyDescent="0.65"/>
    <row r="32" spans="1:13" hidden="1" x14ac:dyDescent="0.65"/>
  </sheetData>
  <mergeCells count="9">
    <mergeCell ref="K9:K11"/>
    <mergeCell ref="L9:L11"/>
    <mergeCell ref="M9:M11"/>
    <mergeCell ref="A9:A11"/>
    <mergeCell ref="B9:B11"/>
    <mergeCell ref="D9:D11"/>
    <mergeCell ref="F9:J9"/>
    <mergeCell ref="C9:C11"/>
    <mergeCell ref="E9:E11"/>
  </mergeCells>
  <printOptions horizontalCentered="1"/>
  <pageMargins left="0.47244094488188981" right="0.23622047244094491" top="0.78740157480314965" bottom="0.59055118110236227" header="0.19685039370078741" footer="0.39370078740157483"/>
  <pageSetup paperSize="9" scale="76" firstPageNumber="58" orientation="landscape" useFirstPageNumber="1" r:id="rId1"/>
  <headerFooter alignWithMargins="0">
    <oddFooter>&amp;R&amp;"Arial,ตัวหนา"&amp;18&amp;P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N25"/>
  <sheetViews>
    <sheetView showGridLines="0" topLeftCell="D1" zoomScale="80" zoomScaleNormal="80" zoomScaleSheetLayoutView="100" workbookViewId="0">
      <selection activeCell="M1" sqref="M1:R1048576"/>
    </sheetView>
  </sheetViews>
  <sheetFormatPr defaultColWidth="9.109375" defaultRowHeight="22.8" x14ac:dyDescent="0.65"/>
  <cols>
    <col min="1" max="1" width="5.6640625" style="5" customWidth="1"/>
    <col min="2" max="2" width="22.88671875" style="11" customWidth="1"/>
    <col min="3" max="3" width="20.88671875" style="11" customWidth="1"/>
    <col min="4" max="4" width="20.88671875" style="7" customWidth="1"/>
    <col min="5" max="9" width="10.109375" style="8" customWidth="1"/>
    <col min="10" max="10" width="10.6640625" style="8" customWidth="1"/>
    <col min="11" max="12" width="18.6640625" style="7" customWidth="1"/>
    <col min="13" max="13" width="27.21875" style="7" hidden="1" customWidth="1"/>
    <col min="14" max="14" width="11.6640625" style="7" hidden="1" customWidth="1"/>
    <col min="15" max="18" width="0" style="1" hidden="1" customWidth="1"/>
    <col min="19" max="16384" width="9.109375" style="1"/>
  </cols>
  <sheetData>
    <row r="1" spans="1:14" x14ac:dyDescent="0.65">
      <c r="L1" s="75" t="s">
        <v>117</v>
      </c>
      <c r="M1" s="74"/>
    </row>
    <row r="2" spans="1:14" s="68" customFormat="1" x14ac:dyDescent="0.65">
      <c r="A2" s="72" t="s">
        <v>118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4" s="68" customFormat="1" x14ac:dyDescent="0.65">
      <c r="A3" s="72" t="s">
        <v>771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1"/>
    </row>
    <row r="4" spans="1:14" s="68" customFormat="1" x14ac:dyDescent="0.65">
      <c r="A4" s="72" t="s">
        <v>116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1"/>
    </row>
    <row r="5" spans="1:14" s="68" customFormat="1" x14ac:dyDescent="0.65">
      <c r="A5" s="70" t="s">
        <v>904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4" s="68" customFormat="1" x14ac:dyDescent="0.65">
      <c r="A6" s="70" t="s">
        <v>906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x14ac:dyDescent="0.65">
      <c r="A7" s="103" t="s">
        <v>150</v>
      </c>
      <c r="B7" s="67"/>
      <c r="C7" s="67"/>
      <c r="D7" s="63"/>
      <c r="E7" s="65"/>
      <c r="F7" s="65"/>
      <c r="G7" s="65"/>
      <c r="H7" s="65"/>
      <c r="I7" s="65"/>
      <c r="J7" s="65"/>
      <c r="K7" s="63"/>
      <c r="L7" s="63"/>
      <c r="M7" s="63"/>
      <c r="N7" s="63"/>
    </row>
    <row r="8" spans="1:14" x14ac:dyDescent="0.65">
      <c r="A8" s="101">
        <v>2.1</v>
      </c>
      <c r="B8" s="60" t="s">
        <v>384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4" s="6" customFormat="1" ht="19.5" customHeight="1" x14ac:dyDescent="0.65">
      <c r="A9" s="697" t="s">
        <v>111</v>
      </c>
      <c r="B9" s="687" t="s">
        <v>14</v>
      </c>
      <c r="C9" s="687" t="s">
        <v>109</v>
      </c>
      <c r="D9" s="684" t="s">
        <v>785</v>
      </c>
      <c r="E9" s="699" t="s">
        <v>108</v>
      </c>
      <c r="F9" s="700"/>
      <c r="G9" s="700"/>
      <c r="H9" s="700"/>
      <c r="I9" s="700"/>
      <c r="J9" s="688" t="s">
        <v>107</v>
      </c>
      <c r="K9" s="684" t="s">
        <v>106</v>
      </c>
      <c r="L9" s="684" t="s">
        <v>104</v>
      </c>
      <c r="M9" s="694" t="s">
        <v>762</v>
      </c>
      <c r="N9" s="684" t="s">
        <v>104</v>
      </c>
    </row>
    <row r="10" spans="1:14" s="6" customFormat="1" ht="19.5" customHeight="1" x14ac:dyDescent="0.65">
      <c r="A10" s="697"/>
      <c r="B10" s="687"/>
      <c r="C10" s="687"/>
      <c r="D10" s="685"/>
      <c r="E10" s="18" t="s">
        <v>772</v>
      </c>
      <c r="F10" s="17" t="s">
        <v>773</v>
      </c>
      <c r="G10" s="17" t="s">
        <v>774</v>
      </c>
      <c r="H10" s="17" t="s">
        <v>775</v>
      </c>
      <c r="I10" s="17" t="s">
        <v>776</v>
      </c>
      <c r="J10" s="695"/>
      <c r="K10" s="685"/>
      <c r="L10" s="685"/>
      <c r="M10" s="694"/>
      <c r="N10" s="685"/>
    </row>
    <row r="11" spans="1:14" s="6" customFormat="1" x14ac:dyDescent="0.65">
      <c r="A11" s="698"/>
      <c r="B11" s="687"/>
      <c r="C11" s="687"/>
      <c r="D11" s="686"/>
      <c r="E11" s="58" t="s">
        <v>97</v>
      </c>
      <c r="F11" s="57" t="s">
        <v>97</v>
      </c>
      <c r="G11" s="57" t="s">
        <v>97</v>
      </c>
      <c r="H11" s="57" t="s">
        <v>97</v>
      </c>
      <c r="I11" s="57" t="s">
        <v>97</v>
      </c>
      <c r="J11" s="696"/>
      <c r="K11" s="686"/>
      <c r="L11" s="686"/>
      <c r="M11" s="694"/>
      <c r="N11" s="686"/>
    </row>
    <row r="12" spans="1:14" s="2" customFormat="1" ht="148.80000000000001" x14ac:dyDescent="0.25">
      <c r="A12" s="179">
        <v>1</v>
      </c>
      <c r="B12" s="188" t="s">
        <v>807</v>
      </c>
      <c r="C12" s="425" t="s">
        <v>761</v>
      </c>
      <c r="D12" s="425" t="s">
        <v>907</v>
      </c>
      <c r="E12" s="29">
        <v>140000</v>
      </c>
      <c r="F12" s="29">
        <v>140000</v>
      </c>
      <c r="G12" s="29">
        <v>140000</v>
      </c>
      <c r="H12" s="29">
        <v>140000</v>
      </c>
      <c r="I12" s="29">
        <v>140000</v>
      </c>
      <c r="J12" s="33" t="s">
        <v>760</v>
      </c>
      <c r="K12" s="425" t="s">
        <v>759</v>
      </c>
      <c r="L12" s="464" t="s">
        <v>398</v>
      </c>
      <c r="M12" s="426" t="s">
        <v>756</v>
      </c>
      <c r="N12" s="427" t="s">
        <v>758</v>
      </c>
    </row>
    <row r="13" spans="1:14" x14ac:dyDescent="0.65">
      <c r="A13" s="22"/>
      <c r="B13" s="19" t="s">
        <v>894</v>
      </c>
      <c r="C13" s="76"/>
      <c r="D13" s="19"/>
      <c r="E13" s="21">
        <f>SUM(E12)</f>
        <v>140000</v>
      </c>
      <c r="F13" s="21">
        <f t="shared" ref="F13:I13" si="0">SUM(F12)</f>
        <v>140000</v>
      </c>
      <c r="G13" s="21">
        <f t="shared" si="0"/>
        <v>140000</v>
      </c>
      <c r="H13" s="21">
        <f t="shared" si="0"/>
        <v>140000</v>
      </c>
      <c r="I13" s="21">
        <f t="shared" si="0"/>
        <v>140000</v>
      </c>
      <c r="J13" s="21"/>
      <c r="K13" s="76"/>
      <c r="L13" s="76"/>
      <c r="M13" s="394"/>
      <c r="N13" s="85"/>
    </row>
    <row r="14" spans="1:14" hidden="1" x14ac:dyDescent="0.65">
      <c r="A14" s="240"/>
    </row>
    <row r="15" spans="1:14" hidden="1" x14ac:dyDescent="0.65">
      <c r="A15" s="240"/>
      <c r="E15" s="8">
        <f>COUNT(E12:E12)</f>
        <v>1</v>
      </c>
      <c r="F15" s="8">
        <f t="shared" ref="F15:I15" si="1">COUNT(F12:F12)</f>
        <v>1</v>
      </c>
      <c r="G15" s="8">
        <f t="shared" si="1"/>
        <v>1</v>
      </c>
      <c r="H15" s="8">
        <f t="shared" si="1"/>
        <v>1</v>
      </c>
      <c r="I15" s="8">
        <f t="shared" si="1"/>
        <v>1</v>
      </c>
    </row>
    <row r="16" spans="1:14" hidden="1" x14ac:dyDescent="0.65"/>
    <row r="17" spans="1:14" hidden="1" x14ac:dyDescent="0.65"/>
    <row r="18" spans="1:14" s="495" customFormat="1" ht="114" hidden="1" x14ac:dyDescent="0.65">
      <c r="A18" s="506">
        <v>1</v>
      </c>
      <c r="B18" s="488" t="s">
        <v>792</v>
      </c>
      <c r="C18" s="490" t="s">
        <v>544</v>
      </c>
      <c r="D18" s="490" t="s">
        <v>543</v>
      </c>
      <c r="E18" s="518">
        <v>50000</v>
      </c>
      <c r="F18" s="518">
        <v>50000</v>
      </c>
      <c r="G18" s="518">
        <v>50000</v>
      </c>
      <c r="H18" s="518">
        <v>50000</v>
      </c>
      <c r="I18" s="518">
        <v>50000</v>
      </c>
      <c r="J18" s="512" t="s">
        <v>542</v>
      </c>
      <c r="K18" s="490" t="s">
        <v>541</v>
      </c>
      <c r="L18" s="494" t="s">
        <v>398</v>
      </c>
      <c r="M18" s="494"/>
      <c r="N18" s="511" t="s">
        <v>540</v>
      </c>
    </row>
    <row r="19" spans="1:14" s="505" customFormat="1" ht="114" hidden="1" x14ac:dyDescent="0.25">
      <c r="A19" s="506">
        <v>4</v>
      </c>
      <c r="B19" s="488" t="s">
        <v>535</v>
      </c>
      <c r="C19" s="519" t="s">
        <v>534</v>
      </c>
      <c r="D19" s="490" t="s">
        <v>533</v>
      </c>
      <c r="E19" s="518">
        <v>30000</v>
      </c>
      <c r="F19" s="518">
        <v>30000</v>
      </c>
      <c r="G19" s="518">
        <v>30000</v>
      </c>
      <c r="H19" s="518">
        <v>30000</v>
      </c>
      <c r="I19" s="518">
        <v>30000</v>
      </c>
      <c r="J19" s="512" t="s">
        <v>532</v>
      </c>
      <c r="K19" s="520" t="s">
        <v>531</v>
      </c>
      <c r="L19" s="494" t="s">
        <v>398</v>
      </c>
      <c r="M19" s="521"/>
      <c r="N19" s="521" t="s">
        <v>372</v>
      </c>
    </row>
    <row r="20" spans="1:14" hidden="1" x14ac:dyDescent="0.65"/>
    <row r="21" spans="1:14" hidden="1" x14ac:dyDescent="0.65"/>
    <row r="22" spans="1:14" hidden="1" x14ac:dyDescent="0.65"/>
    <row r="23" spans="1:14" hidden="1" x14ac:dyDescent="0.65"/>
    <row r="24" spans="1:14" hidden="1" x14ac:dyDescent="0.65"/>
    <row r="25" spans="1:14" hidden="1" x14ac:dyDescent="0.65"/>
  </sheetData>
  <mergeCells count="10">
    <mergeCell ref="K9:K11"/>
    <mergeCell ref="L9:L11"/>
    <mergeCell ref="M9:M11"/>
    <mergeCell ref="N9:N11"/>
    <mergeCell ref="A9:A11"/>
    <mergeCell ref="B9:B11"/>
    <mergeCell ref="C9:C11"/>
    <mergeCell ref="D9:D11"/>
    <mergeCell ref="E9:I9"/>
    <mergeCell ref="J9:J11"/>
  </mergeCells>
  <printOptions horizontalCentered="1"/>
  <pageMargins left="0.47244094488188981" right="0.23622047244094491" top="0.9055118110236221" bottom="0.59055118110236227" header="0.19685039370078741" footer="0.31496062992125984"/>
  <pageSetup paperSize="9" scale="80" firstPageNumber="61" orientation="landscape" useFirstPageNumber="1" r:id="rId1"/>
  <headerFooter alignWithMargins="0">
    <oddFooter>&amp;R&amp;"Arial,ตัวหนา"&amp;18&amp;P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30</vt:i4>
      </vt:variant>
      <vt:variant>
        <vt:lpstr>ช่วงที่มีชื่อ</vt:lpstr>
      </vt:variant>
      <vt:variant>
        <vt:i4>56</vt:i4>
      </vt:variant>
    </vt:vector>
  </HeadingPairs>
  <TitlesOfParts>
    <vt:vector size="86" baseType="lpstr">
      <vt:lpstr>ด้าน แผนงาน</vt:lpstr>
      <vt:lpstr>ยุทธศาสตร์และแผนงาน</vt:lpstr>
      <vt:lpstr>ผ01_1 บัญชีสรุปหมู่บ้าน</vt:lpstr>
      <vt:lpstr>ขยายเขต</vt:lpstr>
      <vt:lpstr>5.1 บริหารทั่วไป</vt:lpstr>
      <vt:lpstr>ผ 02_1 แผนหมู่บ้าน</vt:lpstr>
      <vt:lpstr>ผ01 บัญชีสรุปโครงการ</vt:lpstr>
      <vt:lpstr>1.1 แผนความสงบ</vt:lpstr>
      <vt:lpstr>2.1 แผนสาธาร</vt:lpstr>
      <vt:lpstr>2.2 แผนการเกษตร</vt:lpstr>
      <vt:lpstr>3.1 แผนเคหะ</vt:lpstr>
      <vt:lpstr>3.2 อุตสาหกรรม</vt:lpstr>
      <vt:lpstr>4.1 แผนสาธา</vt:lpstr>
      <vt:lpstr>4.2 แผนงานเกษตร</vt:lpstr>
      <vt:lpstr>5.1 แผนเคหะ</vt:lpstr>
      <vt:lpstr>5.2 แผนศาสนา</vt:lpstr>
      <vt:lpstr>6.1 แผนการศึกษา</vt:lpstr>
      <vt:lpstr>6.2 แผนงานอุตสาหกรรม</vt:lpstr>
      <vt:lpstr>7.1 แผนบริหาร</vt:lpstr>
      <vt:lpstr>7.2 แผนเข้มแข็ง</vt:lpstr>
      <vt:lpstr>8.1 แผนสาธาร</vt:lpstr>
      <vt:lpstr>8.2 งบกลาง</vt:lpstr>
      <vt:lpstr>9.1 แผนสาธา</vt:lpstr>
      <vt:lpstr>9.2 แผนเข้มแข็ง</vt:lpstr>
      <vt:lpstr>10.1 แผนเกษตร</vt:lpstr>
      <vt:lpstr>ผ01 บัญชีสรุปเกิน (2)</vt:lpstr>
      <vt:lpstr>ผ01 บัญชีสรุปเกิน</vt:lpstr>
      <vt:lpstr>ผ02_2 เกินศักยภาพ</vt:lpstr>
      <vt:lpstr>ผ03 บัญชีครุภัณฑ์</vt:lpstr>
      <vt:lpstr>Sheet3</vt:lpstr>
      <vt:lpstr>'1.1 แผนความสงบ'!Print_Area</vt:lpstr>
      <vt:lpstr>'10.1 แผนเกษตร'!Print_Area</vt:lpstr>
      <vt:lpstr>'2.1 แผนสาธาร'!Print_Area</vt:lpstr>
      <vt:lpstr>'2.2 แผนการเกษตร'!Print_Area</vt:lpstr>
      <vt:lpstr>'3.1 แผนเคหะ'!Print_Area</vt:lpstr>
      <vt:lpstr>'3.2 อุตสาหกรรม'!Print_Area</vt:lpstr>
      <vt:lpstr>'4.1 แผนสาธา'!Print_Area</vt:lpstr>
      <vt:lpstr>'4.2 แผนงานเกษตร'!Print_Area</vt:lpstr>
      <vt:lpstr>'5.1 บริหารทั่วไป'!Print_Area</vt:lpstr>
      <vt:lpstr>'5.1 แผนเคหะ'!Print_Area</vt:lpstr>
      <vt:lpstr>'5.2 แผนศาสนา'!Print_Area</vt:lpstr>
      <vt:lpstr>'6.1 แผนการศึกษา'!Print_Area</vt:lpstr>
      <vt:lpstr>'6.2 แผนงานอุตสาหกรรม'!Print_Area</vt:lpstr>
      <vt:lpstr>'7.1 แผนบริหาร'!Print_Area</vt:lpstr>
      <vt:lpstr>'7.2 แผนเข้มแข็ง'!Print_Area</vt:lpstr>
      <vt:lpstr>'8.1 แผนสาธาร'!Print_Area</vt:lpstr>
      <vt:lpstr>'8.2 งบกลาง'!Print_Area</vt:lpstr>
      <vt:lpstr>'9.1 แผนสาธา'!Print_Area</vt:lpstr>
      <vt:lpstr>'9.2 แผนเข้มแข็ง'!Print_Area</vt:lpstr>
      <vt:lpstr>ขยายเขต!Print_Area</vt:lpstr>
      <vt:lpstr>'ผ 02_1 แผนหมู่บ้าน'!Print_Area</vt:lpstr>
      <vt:lpstr>'ผ01 บัญชีสรุปเกิน'!Print_Area</vt:lpstr>
      <vt:lpstr>'ผ01 บัญชีสรุปเกิน (2)'!Print_Area</vt:lpstr>
      <vt:lpstr>'ผ01 บัญชีสรุปโครงการ'!Print_Area</vt:lpstr>
      <vt:lpstr>'ผ01_1 บัญชีสรุปหมู่บ้าน'!Print_Area</vt:lpstr>
      <vt:lpstr>'ผ02_2 เกินศักยภาพ'!Print_Area</vt:lpstr>
      <vt:lpstr>'ผ03 บัญชีครุภัณฑ์'!Print_Area</vt:lpstr>
      <vt:lpstr>ยุทธศาสตร์และแผนงาน!Print_Area</vt:lpstr>
      <vt:lpstr>'1.1 แผนความสงบ'!Print_Titles</vt:lpstr>
      <vt:lpstr>'10.1 แผนเกษตร'!Print_Titles</vt:lpstr>
      <vt:lpstr>'2.1 แผนสาธาร'!Print_Titles</vt:lpstr>
      <vt:lpstr>'2.2 แผนการเกษตร'!Print_Titles</vt:lpstr>
      <vt:lpstr>'3.1 แผนเคหะ'!Print_Titles</vt:lpstr>
      <vt:lpstr>'3.2 อุตสาหกรรม'!Print_Titles</vt:lpstr>
      <vt:lpstr>'4.1 แผนสาธา'!Print_Titles</vt:lpstr>
      <vt:lpstr>'4.2 แผนงานเกษตร'!Print_Titles</vt:lpstr>
      <vt:lpstr>'5.1 บริหารทั่วไป'!Print_Titles</vt:lpstr>
      <vt:lpstr>'5.1 แผนเคหะ'!Print_Titles</vt:lpstr>
      <vt:lpstr>'5.2 แผนศาสนา'!Print_Titles</vt:lpstr>
      <vt:lpstr>'6.1 แผนการศึกษา'!Print_Titles</vt:lpstr>
      <vt:lpstr>'6.2 แผนงานอุตสาหกรรม'!Print_Titles</vt:lpstr>
      <vt:lpstr>'7.1 แผนบริหาร'!Print_Titles</vt:lpstr>
      <vt:lpstr>'7.2 แผนเข้มแข็ง'!Print_Titles</vt:lpstr>
      <vt:lpstr>'8.1 แผนสาธาร'!Print_Titles</vt:lpstr>
      <vt:lpstr>'8.2 งบกลาง'!Print_Titles</vt:lpstr>
      <vt:lpstr>'9.1 แผนสาธา'!Print_Titles</vt:lpstr>
      <vt:lpstr>'9.2 แผนเข้มแข็ง'!Print_Titles</vt:lpstr>
      <vt:lpstr>ขยายเขต!Print_Titles</vt:lpstr>
      <vt:lpstr>'ผ 02_1 แผนหมู่บ้าน'!Print_Titles</vt:lpstr>
      <vt:lpstr>'ผ01 บัญชีสรุปเกิน'!Print_Titles</vt:lpstr>
      <vt:lpstr>'ผ01 บัญชีสรุปเกิน (2)'!Print_Titles</vt:lpstr>
      <vt:lpstr>'ผ01 บัญชีสรุปโครงการ'!Print_Titles</vt:lpstr>
      <vt:lpstr>'ผ01_1 บัญชีสรุปหมู่บ้าน'!Print_Titles</vt:lpstr>
      <vt:lpstr>'ผ02_2 เกินศักยภาพ'!Print_Titles</vt:lpstr>
      <vt:lpstr>'ผ03 บัญชีครุภัณฑ์'!Print_Titles</vt:lpstr>
      <vt:lpstr>ยุทธศาสตร์และแผนงาน!Print_Titles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2022-06-07T08:06:02Z</cp:lastPrinted>
  <dcterms:created xsi:type="dcterms:W3CDTF">2021-02-23T07:52:03Z</dcterms:created>
  <dcterms:modified xsi:type="dcterms:W3CDTF">2024-06-24T07:48:00Z</dcterms:modified>
</cp:coreProperties>
</file>